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2 2024/3. Extract from FS/"/>
    </mc:Choice>
  </mc:AlternateContent>
  <xr:revisionPtr revIDLastSave="25" documentId="13_ncr:1_{DE844247-A153-4D24-B134-CB77774AE377}" xr6:coauthVersionLast="47" xr6:coauthVersionMax="47" xr10:uidLastSave="{DA1A6C0E-261E-4A65-A9DB-BBF9AD455036}"/>
  <bookViews>
    <workbookView xWindow="-108" yWindow="-108" windowWidth="23256" windowHeight="14016" tabRatio="911" activeTab="4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SOFP!#REF!</definedName>
    <definedName name="_Hlk64274250" localSheetId="2">SOFP!#REF!</definedName>
    <definedName name="_Hlk64274258" localSheetId="2">SOFP!$A$47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SOCF!$J$25</definedName>
    <definedName name="OLE_LINK2" localSheetId="4">SOCF!$J$29</definedName>
    <definedName name="OLE_LINK3" localSheetId="4">SOCF!$J$32</definedName>
    <definedName name="OLE_LINK4" localSheetId="4">SOCF!$J$36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  <c r="D17" i="13"/>
  <c r="C17" i="13"/>
  <c r="F16" i="13"/>
  <c r="F15" i="13"/>
  <c r="F12" i="13"/>
  <c r="F11" i="13"/>
  <c r="F10" i="13"/>
  <c r="F17" i="13" l="1"/>
  <c r="D45" i="14" l="1"/>
  <c r="C45" i="14"/>
  <c r="D36" i="14"/>
  <c r="C36" i="14"/>
  <c r="D24" i="14"/>
  <c r="D29" i="14" s="1"/>
  <c r="C24" i="14"/>
  <c r="C29" i="14" s="1"/>
  <c r="F27" i="13"/>
  <c r="E24" i="13"/>
  <c r="E28" i="13" s="1"/>
  <c r="D24" i="13"/>
  <c r="D28" i="13" s="1"/>
  <c r="C24" i="13"/>
  <c r="C28" i="13" s="1"/>
  <c r="F23" i="13"/>
  <c r="F22" i="13"/>
  <c r="D49" i="11"/>
  <c r="C49" i="11"/>
  <c r="D41" i="11"/>
  <c r="C41" i="11"/>
  <c r="D33" i="11"/>
  <c r="D34" i="11" s="1"/>
  <c r="C33" i="11"/>
  <c r="C34" i="11" s="1"/>
  <c r="C24" i="11"/>
  <c r="D18" i="11"/>
  <c r="C18" i="11"/>
  <c r="D22" i="16"/>
  <c r="D24" i="16" s="1"/>
  <c r="D26" i="16" s="1"/>
  <c r="D29" i="16" s="1"/>
  <c r="C22" i="16"/>
  <c r="C24" i="16" s="1"/>
  <c r="C26" i="16" s="1"/>
  <c r="C29" i="16" s="1"/>
  <c r="D18" i="16"/>
  <c r="C18" i="16"/>
  <c r="D47" i="14" l="1"/>
  <c r="D50" i="14" s="1"/>
  <c r="C47" i="14"/>
  <c r="F24" i="13"/>
  <c r="C26" i="11"/>
  <c r="F28" i="13"/>
  <c r="C50" i="14" l="1"/>
  <c r="C51" i="11"/>
  <c r="C53" i="11" s="1"/>
  <c r="D24" i="11" l="1"/>
  <c r="D26" i="11" s="1"/>
  <c r="D51" i="11" l="1"/>
  <c r="D53" i="11" s="1"/>
  <c r="A1" i="14" l="1"/>
  <c r="A1" i="13"/>
</calcChain>
</file>

<file path=xl/sharedStrings.xml><?xml version="1.0" encoding="utf-8"?>
<sst xmlns="http://schemas.openxmlformats.org/spreadsheetml/2006/main" count="150" uniqueCount="126">
  <si>
    <t>ROCA INDUSTRY HOLDINGROCK1 SA</t>
  </si>
  <si>
    <t>CAPITALURI PROPRII SI DATORII</t>
  </si>
  <si>
    <t>Total capitaluri atribuibile actionarilor Societății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</si>
  <si>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</si>
  <si>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</si>
  <si>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</si>
  <si>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</si>
  <si>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</si>
  <si>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</si>
  <si>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</si>
  <si>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</si>
  <si>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</si>
  <si>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</si>
  <si>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</si>
  <si>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</si>
  <si>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</si>
  <si>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</si>
  <si>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</si>
  <si>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Total active circulante</t>
  </si>
  <si>
    <t>Numerar și echivalente de numerar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</si>
  <si>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</si>
  <si>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</si>
  <si>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</si>
  <si>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</si>
  <si>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</si>
  <si>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Alte venituri din exploatare</t>
  </si>
  <si>
    <t>Venituri financiare</t>
  </si>
  <si>
    <t>Cheltuieli financiare</t>
  </si>
  <si>
    <t>Cheltuieli cu impozitul pe profit</t>
  </si>
  <si>
    <t>Datorii comerciale și alte datorii</t>
  </si>
  <si>
    <t>Cheltuieli în avans</t>
  </si>
  <si>
    <t>Imobilizări corporale</t>
  </si>
  <si>
    <t>Active aferente drepturilor de utilizare</t>
  </si>
  <si>
    <t>(toate sumele sunt exprimate în „RON”, cu excepția cazului în care se specifică altfel)</t>
  </si>
  <si>
    <t>-</t>
  </si>
  <si>
    <t>Altele imobilizări necorporale</t>
  </si>
  <si>
    <t>Investiții în filiale</t>
  </si>
  <si>
    <t>Creanțe privind impozitele amânate</t>
  </si>
  <si>
    <t>Alte active financiare curente</t>
  </si>
  <si>
    <t>Rezultatul reportat</t>
  </si>
  <si>
    <t>Datorii din contracte de leasing</t>
  </si>
  <si>
    <t>Beneficiile angajaților - curente</t>
  </si>
  <si>
    <t>Total elemente ale rezultatului global pentru exercitiul financiar</t>
  </si>
  <si>
    <t>Costuri de tranzacție la emiterea de acțiuni</t>
  </si>
  <si>
    <t>Amortizarea și deprecierea</t>
  </si>
  <si>
    <t>Cheltuieli privind beneficiile angajaților</t>
  </si>
  <si>
    <t>Cheltuieli cu reclama și publicitatea</t>
  </si>
  <si>
    <t>Alte cheltuieli de exploatare</t>
  </si>
  <si>
    <t>Alte câștiguri/(pierderi) - net</t>
  </si>
  <si>
    <t>Pierderea din activitățile de exploatare</t>
  </si>
  <si>
    <t>Profit/(pierdere) înainte de impozitul pe profit</t>
  </si>
  <si>
    <t>Alte elemente ale rezultatului global, nete de impozit</t>
  </si>
  <si>
    <t>Total elemente ale rezultatului global pentru exercițiul financiar</t>
  </si>
  <si>
    <t>Rezultat pe acțiune - de bază și diluat (RON)</t>
  </si>
  <si>
    <t>Operațiuni continue</t>
  </si>
  <si>
    <t>Earnings per share</t>
  </si>
  <si>
    <t>Profit/(pierdere) înainte de impozit</t>
  </si>
  <si>
    <t>Ajustări pentru:</t>
  </si>
  <si>
    <t>Cheltuieli cu amortizarea și deprecierea</t>
  </si>
  <si>
    <t>Venituri din dividende</t>
  </si>
  <si>
    <t>Amortizarea subvențiilor guvernamentale</t>
  </si>
  <si>
    <t>Venituri din dobânzi</t>
  </si>
  <si>
    <t>Cheltuieli cu dobânzile</t>
  </si>
  <si>
    <t>Diferențe de schimb valutar nerealizate</t>
  </si>
  <si>
    <t>Fluxuri de numerar din activități de exploatare</t>
  </si>
  <si>
    <t>Dobânda plătită</t>
  </si>
  <si>
    <t>Dividende încasate</t>
  </si>
  <si>
    <t>Fluxuri de numerar din activități de investiții</t>
  </si>
  <si>
    <t>Plăți pentru achiziția de filiale</t>
  </si>
  <si>
    <t>Plăți pentru achiziția de imobilizări corporale</t>
  </si>
  <si>
    <t>Plăți pentru imobilizări necorporale</t>
  </si>
  <si>
    <t>Dobânzi primite</t>
  </si>
  <si>
    <t>Fluxuri de numerar din activități de finanțare</t>
  </si>
  <si>
    <t>Încasări din împrumuturi acordate filialelor</t>
  </si>
  <si>
    <t>Împrumuturi acordate filialelor</t>
  </si>
  <si>
    <t>Rambursarea împrumuturilor de la societatea-mamă</t>
  </si>
  <si>
    <t>Rambursări de datorii din contracte de leasing</t>
  </si>
  <si>
    <t>EXTRAS DIN</t>
  </si>
  <si>
    <t>Rezultat financiar nete</t>
  </si>
  <si>
    <t>TOTAL ACTIVE</t>
  </si>
  <si>
    <t>TOTAL CAPITALURI PROPRII SI DATORII</t>
  </si>
  <si>
    <t>Atribuibile actionarilor Societății</t>
  </si>
  <si>
    <t>Total  capitaluri proprii</t>
  </si>
  <si>
    <t>Tranzacții cu actionarii în calitate de actionari:</t>
  </si>
  <si>
    <t xml:space="preserve">Tranzacții cu actionarii în calitate de actionarii: </t>
  </si>
  <si>
    <t>Variația activelor și datoriilor din exploatare, netă de efectul preluarii entităților nou achizitionate</t>
  </si>
  <si>
    <t>Împrumuturilor luate de la societatea-mamă</t>
  </si>
  <si>
    <t>Costuri de tranzacționare aferente emisiunii de actiuni</t>
  </si>
  <si>
    <r>
      <t xml:space="preserve">Sold la 1 ianuarie 2023 </t>
    </r>
    <r>
      <rPr>
        <i/>
        <sz val="8"/>
        <color theme="1"/>
        <rFont val="Tahoma"/>
        <family val="2"/>
      </rPr>
      <t>(neauditat)</t>
    </r>
  </si>
  <si>
    <r>
      <t xml:space="preserve">Sold la 1 ianuarie 2022 </t>
    </r>
    <r>
      <rPr>
        <i/>
        <sz val="8"/>
        <color theme="1"/>
        <rFont val="Tahoma"/>
        <family val="2"/>
      </rPr>
      <t>(neauditat)</t>
    </r>
  </si>
  <si>
    <t>Alte active financiare imobilizate</t>
  </si>
  <si>
    <t>Majorare capital social</t>
  </si>
  <si>
    <t>Pierdere din cedarea imobilizărilor corporale</t>
  </si>
  <si>
    <t>SITUAȚIA INDIVIDUALA SIMPLIFICATA A CONTULUI DE PROFIT SAU PIERDERE ȘI A ALTOR ELEMENTE ALE REZULTATULUI GLOBAL</t>
  </si>
  <si>
    <t>PENTRU PERIOADA DE SASE LUNI INCHEIATA LA 30 IUNIE 2024</t>
  </si>
  <si>
    <t xml:space="preserve">SITUAȚIA INDIVIDUALA SIMPLIFICATA A POZITIEI FINANCIARE </t>
  </si>
  <si>
    <t>SITUAȚIA INDIVIDUALA SIMPLIFICATA A MODIFICĂRILOR ÎN CAPITALURILE PROPRII</t>
  </si>
  <si>
    <t>SITUAȚIA INDIVIDUALA SIMPLIFICATA A FLUXURILOR DE NUMERAR</t>
  </si>
  <si>
    <r>
      <t xml:space="preserve">30 iunie 2024
</t>
    </r>
    <r>
      <rPr>
        <i/>
        <sz val="8"/>
        <color rgb="FF000000"/>
        <rFont val="Tahoma"/>
        <family val="2"/>
      </rPr>
      <t>(neauditat și nerevizuit)</t>
    </r>
  </si>
  <si>
    <r>
      <t xml:space="preserve">30 iunie 2023
</t>
    </r>
    <r>
      <rPr>
        <i/>
        <sz val="8"/>
        <color rgb="FF000000"/>
        <rFont val="Tahoma"/>
        <family val="2"/>
      </rPr>
      <t>(neauditat și nerevizuit)</t>
    </r>
  </si>
  <si>
    <t>30 iunie 2024</t>
  </si>
  <si>
    <t>31 decembrie 2023</t>
  </si>
  <si>
    <t>(neauditat și nerevizuit)</t>
  </si>
  <si>
    <t>(auditat)</t>
  </si>
  <si>
    <t>(neauditat si nerevizuit)</t>
  </si>
  <si>
    <t>30 iunie 2023</t>
  </si>
  <si>
    <t>adoptat de catre Uniunea Europeană</t>
  </si>
  <si>
    <t>*Sumele prezentate sunt extrase din situațiile financiare individuale pregatite pentru exercitiul financiar încheiat la 30 Iunie 2024 („situațiile financiare individuale”).</t>
  </si>
  <si>
    <t>ÎNTOCMITE ÎN CONFORMITATE CU</t>
  </si>
  <si>
    <t>STANDARDUL INTERNAȚIONAL DE CONTABILITATE 34 – „RAPORTAREA FINANCIARA INTERIMARA”,</t>
  </si>
  <si>
    <t>În cazul în care există neconcordanțe sau omisiuni față de sumele prezentate în situațiile financiare individuale, vor prevala sumele prezentate în situațiile financiare individuale.</t>
  </si>
  <si>
    <t xml:space="preserve">SITUAȚIILE FINANCIARE INTERIMARE INDIVIDUALE SIMPLIFICATE </t>
  </si>
  <si>
    <t>LA DATA SI PENTRU PERIOADA DE SASE LUNI INCHEIATA LA 30 IUNIE 2024</t>
  </si>
  <si>
    <t>Rezultatul din perioada pentru operatiuni continue</t>
  </si>
  <si>
    <t>Profitul net al perioadei</t>
  </si>
  <si>
    <t>Pierderea neta a perioadei</t>
  </si>
  <si>
    <r>
      <t xml:space="preserve">Sold la 30 iunie 2024 </t>
    </r>
    <r>
      <rPr>
        <i/>
        <sz val="8"/>
        <color theme="1"/>
        <rFont val="Tahoma"/>
        <family val="2"/>
      </rPr>
      <t>(neauditat si nerevizuit)</t>
    </r>
  </si>
  <si>
    <r>
      <t xml:space="preserve">Sold la 30 iunie 2023 </t>
    </r>
    <r>
      <rPr>
        <i/>
        <sz val="8"/>
        <color theme="1"/>
        <rFont val="Tahoma"/>
        <family val="2"/>
      </rPr>
      <t>(neauditat si nerevizuit)</t>
    </r>
  </si>
  <si>
    <t>Numerar și echivalente de numerar la sfârșitul perioadei</t>
  </si>
  <si>
    <t>Cresterea netă a numerarului și a echivalentelor de numerar</t>
  </si>
  <si>
    <t>Numerar net generat din activități de finanțare</t>
  </si>
  <si>
    <t>Numerar net (utilizat in)/ generat din activități de investiții</t>
  </si>
  <si>
    <t>Numerar net (utilizat in)/ generat din activități de exploatare</t>
  </si>
  <si>
    <t>Scăderea altor creanțe</t>
  </si>
  <si>
    <t>Scăderea datoriilor comerciale si a altor datorii</t>
  </si>
  <si>
    <t>(Scaderea)/Cresterea cheltuielilor în avans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</si>
</sst>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0" applyNumberFormat="0" applyAlignment="0" applyProtection="0"/>
    <xf numFmtId="0" fontId="17" fillId="6" borderId="11" applyNumberFormat="0" applyAlignment="0" applyProtection="0"/>
    <xf numFmtId="0" fontId="19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5" fillId="0" borderId="0"/>
    <xf numFmtId="0" fontId="26" fillId="0" borderId="0"/>
    <xf numFmtId="0" fontId="27" fillId="0" borderId="0"/>
    <xf numFmtId="16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33" borderId="0">
      <alignment horizontal="left" vertical="top"/>
    </xf>
    <xf numFmtId="9" fontId="1" fillId="0" borderId="0" applyFont="0" applyFill="0" applyBorder="0" applyAlignment="0" applyProtection="0"/>
    <xf numFmtId="0" fontId="2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27" fillId="0" borderId="0"/>
    <xf numFmtId="43" fontId="32" fillId="0" borderId="0" applyFont="0" applyFill="0" applyBorder="0" applyAlignment="0" applyProtection="0"/>
    <xf numFmtId="0" fontId="32" fillId="0" borderId="0"/>
    <xf numFmtId="0" fontId="34" fillId="4" borderId="0" applyNumberFormat="0" applyBorder="0" applyAlignment="0" applyProtection="0"/>
    <xf numFmtId="0" fontId="35" fillId="0" borderId="0"/>
    <xf numFmtId="0" fontId="14" fillId="3" borderId="0" applyNumberFormat="0" applyBorder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0" borderId="0"/>
    <xf numFmtId="0" fontId="37" fillId="0" borderId="0"/>
    <xf numFmtId="0" fontId="37" fillId="8" borderId="14" applyNumberFormat="0" applyFont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20" fillId="7" borderId="13" applyNumberFormat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/>
    <xf numFmtId="43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0" fontId="25" fillId="0" borderId="0"/>
    <xf numFmtId="0" fontId="41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0"/>
    <xf numFmtId="0" fontId="32" fillId="0" borderId="0"/>
    <xf numFmtId="166" fontId="32" fillId="0" borderId="0" applyFont="0" applyFill="0" applyBorder="0" applyAlignment="0" applyProtection="0"/>
    <xf numFmtId="0" fontId="43" fillId="0" borderId="0"/>
    <xf numFmtId="0" fontId="32" fillId="0" borderId="0"/>
    <xf numFmtId="0" fontId="32" fillId="0" borderId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32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1" fillId="8" borderId="14" applyNumberFormat="0" applyFont="0" applyAlignment="0" applyProtection="0"/>
    <xf numFmtId="0" fontId="16" fillId="5" borderId="10" applyNumberFormat="0" applyAlignment="0" applyProtection="0"/>
    <xf numFmtId="0" fontId="1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43" fontId="36" fillId="0" borderId="0" applyFont="0" applyFill="0" applyBorder="0" applyAlignment="0" applyProtection="0"/>
    <xf numFmtId="169" fontId="1" fillId="0" borderId="0"/>
    <xf numFmtId="167" fontId="26" fillId="0" borderId="0"/>
    <xf numFmtId="169" fontId="32" fillId="0" borderId="0"/>
    <xf numFmtId="167" fontId="1" fillId="0" borderId="0"/>
    <xf numFmtId="169" fontId="32" fillId="0" borderId="0"/>
    <xf numFmtId="167" fontId="1" fillId="0" borderId="0"/>
    <xf numFmtId="0" fontId="1" fillId="0" borderId="0"/>
    <xf numFmtId="169" fontId="1" fillId="0" borderId="0"/>
    <xf numFmtId="171" fontId="32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43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2" fillId="0" borderId="0"/>
    <xf numFmtId="171" fontId="3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6" fillId="0" borderId="0"/>
    <xf numFmtId="167" fontId="32" fillId="0" borderId="0"/>
    <xf numFmtId="0" fontId="3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32" fillId="0" borderId="0"/>
    <xf numFmtId="0" fontId="1" fillId="0" borderId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5" borderId="10" applyNumberFormat="0" applyAlignment="0" applyProtection="0"/>
    <xf numFmtId="0" fontId="52" fillId="6" borderId="11" applyNumberFormat="0" applyAlignment="0" applyProtection="0"/>
    <xf numFmtId="0" fontId="53" fillId="6" borderId="10" applyNumberFormat="0" applyAlignment="0" applyProtection="0"/>
    <xf numFmtId="0" fontId="54" fillId="0" borderId="12" applyNumberFormat="0" applyFill="0" applyAlignment="0" applyProtection="0"/>
    <xf numFmtId="0" fontId="55" fillId="7" borderId="13" applyNumberFormat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58" fillId="32" borderId="0" applyNumberFormat="0" applyBorder="0" applyAlignment="0" applyProtection="0"/>
    <xf numFmtId="0" fontId="32" fillId="0" borderId="0"/>
    <xf numFmtId="0" fontId="26" fillId="8" borderId="14" applyNumberFormat="0" applyFont="0" applyAlignment="0" applyProtection="0"/>
    <xf numFmtId="0" fontId="32" fillId="0" borderId="0"/>
    <xf numFmtId="0" fontId="32" fillId="0" borderId="0"/>
    <xf numFmtId="0" fontId="26" fillId="8" borderId="14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167" fontId="1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41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6" borderId="10" applyNumberFormat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39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14" fillId="3" borderId="0" applyNumberFormat="0" applyBorder="0" applyAlignment="0" applyProtection="0"/>
    <xf numFmtId="0" fontId="20" fillId="7" borderId="13" applyNumberFormat="0" applyAlignment="0" applyProtection="0"/>
    <xf numFmtId="165" fontId="1" fillId="0" borderId="0" applyFont="0" applyFill="0" applyBorder="0" applyAlignment="0" applyProtection="0"/>
    <xf numFmtId="0" fontId="59" fillId="0" borderId="16"/>
    <xf numFmtId="0" fontId="39" fillId="0" borderId="0"/>
    <xf numFmtId="0" fontId="38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2" fillId="0" borderId="0"/>
    <xf numFmtId="165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19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1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/>
    <xf numFmtId="164" fontId="6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17" xfId="0" quotePrefix="1" applyNumberFormat="1" applyFont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17" xfId="0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" xfId="1" quotePrefix="1" applyNumberFormat="1" applyFont="1" applyBorder="1" applyAlignment="1">
      <alignment horizontal="right" vertical="center" wrapText="1"/>
    </xf>
    <xf numFmtId="0" fontId="62" fillId="0" borderId="0" xfId="2" applyFont="1" applyFill="1"/>
    <xf numFmtId="0" fontId="62" fillId="0" borderId="0" xfId="2" applyFont="1" applyFill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164" fontId="6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164" fontId="3" fillId="0" borderId="2" xfId="1" applyNumberFormat="1" applyFont="1" applyFill="1" applyBorder="1" applyAlignment="1">
      <alignment horizontal="right" vertical="center"/>
    </xf>
    <xf numFmtId="43" fontId="6" fillId="0" borderId="0" xfId="0" applyNumberFormat="1" applyFont="1" applyBorder="1" applyAlignment="1">
      <alignment horizontal="right" vertical="center"/>
    </xf>
    <xf numFmtId="0" fontId="6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5" fillId="0" borderId="1" xfId="1" applyNumberFormat="1" applyFont="1" applyFill="1" applyBorder="1" applyAlignment="1">
      <alignment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5"/>
  <sheetViews>
    <sheetView showGridLines="0" zoomScaleNormal="100" workbookViewId="0">
      <selection activeCell="B12" sqref="B12"/>
    </sheetView>
  </sheetViews>
  <sheetFormatPr defaultColWidth="8.6640625" defaultRowHeight="10.199999999999999" x14ac:dyDescent="0.2"/>
  <cols>
    <col min="1" max="1" width="8.6640625" style="108"/>
    <col min="2" max="2" width="12.21875" style="108" customWidth="1"/>
    <col min="3" max="3" width="15.88671875" style="108" customWidth="1"/>
    <col min="4" max="4" width="11.21875" style="108" customWidth="1"/>
    <col min="5" max="5" width="9.21875" style="108" customWidth="1"/>
    <col min="6" max="6" width="10.109375" style="108" customWidth="1"/>
    <col min="7" max="16384" width="8.6640625" style="108"/>
  </cols>
  <sheetData>
    <row r="2" spans="2:6" x14ac:dyDescent="0.2">
      <c r="D2" s="109" t="s">
        <v>77</v>
      </c>
    </row>
    <row r="3" spans="2:6" x14ac:dyDescent="0.2">
      <c r="B3" s="110"/>
      <c r="C3" s="110"/>
      <c r="D3" s="111" t="s">
        <v>111</v>
      </c>
      <c r="E3" s="110"/>
      <c r="F3" s="110"/>
    </row>
    <row r="4" spans="2:6" x14ac:dyDescent="0.2">
      <c r="B4" s="110"/>
      <c r="C4" s="110"/>
      <c r="D4" s="111" t="s">
        <v>112</v>
      </c>
      <c r="E4" s="110"/>
      <c r="F4" s="110"/>
    </row>
    <row r="5" spans="2:6" x14ac:dyDescent="0.2">
      <c r="B5" s="110"/>
      <c r="C5" s="110"/>
      <c r="D5" s="111" t="s">
        <v>108</v>
      </c>
      <c r="E5" s="110"/>
      <c r="F5" s="110"/>
    </row>
    <row r="6" spans="2:6" x14ac:dyDescent="0.2">
      <c r="B6" s="110"/>
      <c r="C6" s="110"/>
      <c r="D6" s="111" t="s">
        <v>109</v>
      </c>
      <c r="E6" s="110"/>
      <c r="F6" s="110"/>
    </row>
    <row r="7" spans="2:6" x14ac:dyDescent="0.2">
      <c r="B7" s="112"/>
      <c r="D7" s="111" t="s">
        <v>106</v>
      </c>
    </row>
    <row r="8" spans="2:6" x14ac:dyDescent="0.2">
      <c r="B8" s="112"/>
      <c r="D8" s="111"/>
    </row>
    <row r="9" spans="2:6" x14ac:dyDescent="0.2">
      <c r="B9" s="95" t="s">
        <v>93</v>
      </c>
    </row>
    <row r="10" spans="2:6" x14ac:dyDescent="0.2">
      <c r="B10" s="96" t="s">
        <v>95</v>
      </c>
    </row>
    <row r="11" spans="2:6" x14ac:dyDescent="0.2">
      <c r="B11" s="95" t="s">
        <v>96</v>
      </c>
    </row>
    <row r="12" spans="2:6" x14ac:dyDescent="0.2">
      <c r="B12" s="95" t="s">
        <v>97</v>
      </c>
    </row>
    <row r="14" spans="2:6" x14ac:dyDescent="0.2">
      <c r="B14" s="113" t="s">
        <v>107</v>
      </c>
    </row>
    <row r="15" spans="2:6" x14ac:dyDescent="0.2">
      <c r="B15" s="113" t="s">
        <v>110</v>
      </c>
    </row>
  </sheetData>
  <hyperlinks>
    <hyperlink ref="B9" location="SOCI!A1" display="SITUAȚIA INDIVIDUALA A PROFITULUI SAU PIERDERII ȘI A ALTOR ELEMENTE ALE REZULTATULUI GLOBAL" xr:uid="{3A91996A-652D-4D35-97F8-4272DE33DFAA}"/>
    <hyperlink ref="B11" location="SOCE!A1" display="SITUAȚIA INDIVIDUALA A MODIFICĂRILOR ÎN CAPITALURILE PROPRII" xr:uid="{67D9B2C3-FA4A-42E5-A887-D6F770416BB1}"/>
    <hyperlink ref="B12" location="SOCF!A1" display="SITUAȚIA INDIVIDUALA A FLUXURILOR DE NUMERAR" xr:uid="{D42AA9BD-AE16-4C79-BECF-3A0376D095E4}"/>
    <hyperlink ref="B10" location="SOFP!A1" display="SOFP!A1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59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/>
    </sheetView>
  </sheetViews>
  <sheetFormatPr defaultColWidth="8.88671875" defaultRowHeight="10.199999999999999" x14ac:dyDescent="0.2"/>
  <cols>
    <col min="1" max="1" width="47.109375" style="61" customWidth="1"/>
    <col min="2" max="2" width="2.44140625" style="30" customWidth="1"/>
    <col min="3" max="3" width="20" style="64" customWidth="1"/>
    <col min="4" max="4" width="19.109375" style="64" customWidth="1"/>
    <col min="5" max="6" width="8.88671875" style="30"/>
    <col min="7" max="7" width="56.44140625" style="30" bestFit="1" customWidth="1"/>
    <col min="8" max="16384" width="8.88671875" style="30"/>
  </cols>
  <sheetData>
    <row r="1" spans="1:9" s="29" customFormat="1" x14ac:dyDescent="0.2">
      <c r="A1" s="21" t="s">
        <v>0</v>
      </c>
      <c r="C1" s="11"/>
      <c r="D1" s="11"/>
    </row>
    <row r="2" spans="1:9" s="29" customFormat="1" x14ac:dyDescent="0.2">
      <c r="A2" s="7" t="s">
        <v>33</v>
      </c>
      <c r="C2" s="11"/>
      <c r="D2" s="11"/>
    </row>
    <row r="3" spans="1:9" s="29" customFormat="1" x14ac:dyDescent="0.2">
      <c r="A3" s="12"/>
      <c r="C3" s="11"/>
      <c r="D3" s="11"/>
    </row>
    <row r="4" spans="1:9" s="29" customFormat="1" x14ac:dyDescent="0.2">
      <c r="A4" s="13"/>
      <c r="B4" s="14" t="s">
        <v>93</v>
      </c>
      <c r="C4" s="11"/>
      <c r="D4" s="11"/>
    </row>
    <row r="5" spans="1:9" s="29" customFormat="1" x14ac:dyDescent="0.2">
      <c r="A5" s="13"/>
      <c r="B5" s="35" t="s">
        <v>94</v>
      </c>
      <c r="C5" s="11"/>
      <c r="D5" s="11"/>
    </row>
    <row r="6" spans="1:9" s="29" customFormat="1" x14ac:dyDescent="0.2">
      <c r="A6" s="13"/>
      <c r="B6" s="15"/>
      <c r="C6" s="11"/>
      <c r="D6" s="11"/>
    </row>
    <row r="7" spans="1:9" s="29" customFormat="1" ht="9" customHeight="1" x14ac:dyDescent="0.2">
      <c r="A7" s="13"/>
    </row>
    <row r="8" spans="1:9" s="29" customFormat="1" ht="10.8" thickBot="1" x14ac:dyDescent="0.25">
      <c r="A8" s="13"/>
      <c r="B8" s="10"/>
      <c r="C8" s="67" t="s">
        <v>100</v>
      </c>
      <c r="D8" s="67" t="s">
        <v>105</v>
      </c>
    </row>
    <row r="9" spans="1:9" s="36" customFormat="1" x14ac:dyDescent="0.2">
      <c r="A9" s="19"/>
      <c r="B9" s="16"/>
      <c r="C9" s="103" t="s">
        <v>104</v>
      </c>
      <c r="D9" s="103" t="s">
        <v>104</v>
      </c>
      <c r="G9" s="14"/>
      <c r="H9" s="14"/>
      <c r="I9" s="14"/>
    </row>
    <row r="10" spans="1:9" s="36" customFormat="1" x14ac:dyDescent="0.2">
      <c r="A10" s="66" t="s">
        <v>54</v>
      </c>
      <c r="B10" s="18"/>
      <c r="C10" s="65"/>
      <c r="D10" s="65"/>
      <c r="G10" s="23"/>
      <c r="H10" s="23"/>
      <c r="I10" s="23"/>
    </row>
    <row r="11" spans="1:9" s="36" customFormat="1" x14ac:dyDescent="0.2">
      <c r="A11" s="19" t="s">
        <v>25</v>
      </c>
      <c r="B11" s="18"/>
      <c r="C11" s="65">
        <v>543</v>
      </c>
      <c r="D11" s="65">
        <v>543</v>
      </c>
      <c r="G11" s="23"/>
      <c r="H11" s="23"/>
      <c r="I11" s="23"/>
    </row>
    <row r="12" spans="1:9" s="36" customFormat="1" x14ac:dyDescent="0.2">
      <c r="A12" s="19"/>
      <c r="B12" s="18"/>
      <c r="C12" s="65"/>
      <c r="D12" s="65"/>
      <c r="G12" s="23"/>
      <c r="H12" s="23"/>
      <c r="I12" s="23"/>
    </row>
    <row r="13" spans="1:9" s="36" customFormat="1" x14ac:dyDescent="0.2">
      <c r="A13" s="19" t="s">
        <v>44</v>
      </c>
      <c r="B13" s="18"/>
      <c r="C13" s="65">
        <v>-83115</v>
      </c>
      <c r="D13" s="65">
        <v>-133060</v>
      </c>
      <c r="G13" s="23"/>
      <c r="H13" s="23"/>
      <c r="I13" s="23"/>
    </row>
    <row r="14" spans="1:9" s="36" customFormat="1" x14ac:dyDescent="0.2">
      <c r="A14" s="19" t="s">
        <v>45</v>
      </c>
      <c r="B14" s="18"/>
      <c r="C14" s="65">
        <v>-1557831</v>
      </c>
      <c r="D14" s="65">
        <v>-1320354</v>
      </c>
      <c r="G14" s="23"/>
      <c r="H14" s="23"/>
      <c r="I14" s="23"/>
    </row>
    <row r="15" spans="1:9" s="36" customFormat="1" x14ac:dyDescent="0.2">
      <c r="A15" s="19" t="s">
        <v>46</v>
      </c>
      <c r="B15" s="18"/>
      <c r="C15" s="65">
        <v>-311644</v>
      </c>
      <c r="D15" s="65">
        <v>-208855</v>
      </c>
      <c r="G15" s="23"/>
      <c r="H15" s="23"/>
      <c r="I15" s="23"/>
    </row>
    <row r="16" spans="1:9" s="36" customFormat="1" x14ac:dyDescent="0.2">
      <c r="A16" s="19" t="s">
        <v>47</v>
      </c>
      <c r="B16" s="18"/>
      <c r="C16" s="65">
        <v>-1812991</v>
      </c>
      <c r="D16" s="65">
        <v>-1216683</v>
      </c>
      <c r="G16" s="23"/>
      <c r="H16" s="23"/>
      <c r="I16" s="23"/>
    </row>
    <row r="17" spans="1:9" s="36" customFormat="1" x14ac:dyDescent="0.2">
      <c r="A17" s="19" t="s">
        <v>48</v>
      </c>
      <c r="B17" s="18"/>
      <c r="C17" s="106">
        <v>0</v>
      </c>
      <c r="D17" s="106">
        <v>1974</v>
      </c>
      <c r="G17" s="23"/>
      <c r="H17" s="23"/>
      <c r="I17" s="23"/>
    </row>
    <row r="18" spans="1:9" s="36" customFormat="1" ht="10.8" thickBot="1" x14ac:dyDescent="0.25">
      <c r="A18" s="66" t="s">
        <v>49</v>
      </c>
      <c r="B18" s="16"/>
      <c r="C18" s="68">
        <f>SUM(C11:C17)</f>
        <v>-3765038</v>
      </c>
      <c r="D18" s="68">
        <f>SUM(D11:D17)</f>
        <v>-2876435</v>
      </c>
      <c r="G18" s="23"/>
      <c r="H18" s="23"/>
      <c r="I18" s="23"/>
    </row>
    <row r="19" spans="1:9" s="36" customFormat="1" ht="10.8" thickTop="1" x14ac:dyDescent="0.2">
      <c r="A19" s="66"/>
      <c r="B19" s="16"/>
      <c r="C19" s="52"/>
      <c r="D19" s="52"/>
      <c r="G19" s="23"/>
      <c r="H19" s="23"/>
      <c r="I19" s="23"/>
    </row>
    <row r="20" spans="1:9" s="36" customFormat="1" x14ac:dyDescent="0.2">
      <c r="A20" s="19" t="s">
        <v>26</v>
      </c>
      <c r="B20" s="18"/>
      <c r="C20" s="65">
        <v>2512287</v>
      </c>
      <c r="D20" s="65">
        <v>3824840</v>
      </c>
      <c r="G20" s="23"/>
      <c r="H20" s="23"/>
      <c r="I20" s="23"/>
    </row>
    <row r="21" spans="1:9" s="36" customFormat="1" x14ac:dyDescent="0.2">
      <c r="A21" s="19" t="s">
        <v>27</v>
      </c>
      <c r="B21" s="18"/>
      <c r="C21" s="106">
        <v>-902899</v>
      </c>
      <c r="D21" s="106">
        <v>-227878</v>
      </c>
      <c r="G21" s="23"/>
      <c r="H21" s="23"/>
      <c r="I21" s="23"/>
    </row>
    <row r="22" spans="1:9" s="36" customFormat="1" ht="10.8" thickBot="1" x14ac:dyDescent="0.25">
      <c r="A22" s="66" t="s">
        <v>78</v>
      </c>
      <c r="B22" s="16"/>
      <c r="C22" s="68">
        <f>SUM(C20:C21)</f>
        <v>1609388</v>
      </c>
      <c r="D22" s="68">
        <f>SUM(D20:D21)</f>
        <v>3596962</v>
      </c>
      <c r="G22" s="23"/>
      <c r="H22" s="23"/>
      <c r="I22" s="23"/>
    </row>
    <row r="23" spans="1:9" s="36" customFormat="1" ht="10.8" thickTop="1" x14ac:dyDescent="0.2">
      <c r="A23" s="66"/>
      <c r="B23" s="16"/>
      <c r="C23" s="52"/>
      <c r="D23" s="52"/>
      <c r="G23" s="23"/>
      <c r="H23" s="23"/>
      <c r="I23" s="23"/>
    </row>
    <row r="24" spans="1:9" s="36" customFormat="1" x14ac:dyDescent="0.2">
      <c r="A24" s="66" t="s">
        <v>50</v>
      </c>
      <c r="B24" s="16"/>
      <c r="C24" s="56">
        <f>C22+C18</f>
        <v>-2155650</v>
      </c>
      <c r="D24" s="56">
        <f>D22+D18</f>
        <v>720527</v>
      </c>
      <c r="G24" s="23"/>
      <c r="H24" s="23"/>
      <c r="I24" s="23"/>
    </row>
    <row r="25" spans="1:9" s="36" customFormat="1" x14ac:dyDescent="0.2">
      <c r="A25" s="19" t="s">
        <v>28</v>
      </c>
      <c r="B25" s="16"/>
      <c r="C25" s="69">
        <v>-99</v>
      </c>
      <c r="D25" s="69">
        <v>-103410</v>
      </c>
      <c r="G25" s="23"/>
      <c r="H25" s="23"/>
      <c r="I25" s="23"/>
    </row>
    <row r="26" spans="1:9" s="36" customFormat="1" ht="12.9" customHeight="1" thickBot="1" x14ac:dyDescent="0.25">
      <c r="A26" s="117" t="s">
        <v>113</v>
      </c>
      <c r="B26" s="18"/>
      <c r="C26" s="70">
        <f>C24+C25</f>
        <v>-2155749</v>
      </c>
      <c r="D26" s="70">
        <f>D24+D25</f>
        <v>617117</v>
      </c>
      <c r="G26" s="23"/>
      <c r="H26" s="23"/>
      <c r="I26" s="23"/>
    </row>
    <row r="27" spans="1:9" s="36" customFormat="1" ht="12.9" customHeight="1" thickTop="1" x14ac:dyDescent="0.2">
      <c r="A27" s="66"/>
      <c r="B27" s="18"/>
      <c r="C27" s="56"/>
      <c r="D27" s="56"/>
      <c r="G27" s="23"/>
      <c r="H27" s="23"/>
      <c r="I27" s="23"/>
    </row>
    <row r="28" spans="1:9" s="36" customFormat="1" ht="12.9" customHeight="1" x14ac:dyDescent="0.2">
      <c r="A28" s="19" t="s">
        <v>51</v>
      </c>
      <c r="B28" s="16"/>
      <c r="C28" s="56">
        <v>0</v>
      </c>
      <c r="D28" s="56">
        <v>0</v>
      </c>
      <c r="G28" s="6"/>
      <c r="H28" s="23"/>
      <c r="I28" s="23"/>
    </row>
    <row r="29" spans="1:9" s="36" customFormat="1" ht="10.8" thickBot="1" x14ac:dyDescent="0.25">
      <c r="A29" s="66" t="s">
        <v>52</v>
      </c>
      <c r="B29" s="18"/>
      <c r="C29" s="71">
        <f>C28+C26</f>
        <v>-2155749</v>
      </c>
      <c r="D29" s="71">
        <f>D28+D26</f>
        <v>617117</v>
      </c>
    </row>
    <row r="30" spans="1:9" s="36" customFormat="1" x14ac:dyDescent="0.2">
      <c r="A30" s="19"/>
      <c r="B30" s="18"/>
      <c r="C30" s="4"/>
      <c r="D30" s="4"/>
    </row>
    <row r="31" spans="1:9" s="36" customFormat="1" x14ac:dyDescent="0.2">
      <c r="A31" s="66" t="s">
        <v>55</v>
      </c>
      <c r="B31" s="18"/>
      <c r="C31" s="48"/>
      <c r="D31" s="4"/>
    </row>
    <row r="32" spans="1:9" s="36" customFormat="1" x14ac:dyDescent="0.2">
      <c r="A32" s="19" t="s">
        <v>53</v>
      </c>
      <c r="B32" s="16"/>
      <c r="C32" s="107">
        <v>-0.09</v>
      </c>
      <c r="D32" s="107">
        <v>0.03</v>
      </c>
    </row>
    <row r="33" spans="1:4" s="36" customFormat="1" x14ac:dyDescent="0.2"/>
    <row r="34" spans="1:4" s="36" customFormat="1" x14ac:dyDescent="0.2"/>
    <row r="35" spans="1:4" s="36" customFormat="1" x14ac:dyDescent="0.2"/>
    <row r="36" spans="1:4" s="36" customFormat="1" ht="14.25" customHeight="1" x14ac:dyDescent="0.2"/>
    <row r="37" spans="1:4" s="36" customFormat="1" x14ac:dyDescent="0.2">
      <c r="A37" s="55"/>
      <c r="B37" s="18"/>
      <c r="C37" s="20"/>
      <c r="D37" s="20"/>
    </row>
    <row r="38" spans="1:4" s="48" customFormat="1" x14ac:dyDescent="0.2">
      <c r="A38" s="39"/>
      <c r="B38" s="51"/>
      <c r="C38" s="56"/>
      <c r="D38" s="56"/>
    </row>
    <row r="39" spans="1:4" s="48" customFormat="1" x14ac:dyDescent="0.2">
      <c r="A39" s="57"/>
      <c r="B39" s="58"/>
      <c r="C39" s="59"/>
      <c r="D39" s="59"/>
    </row>
    <row r="40" spans="1:4" s="48" customFormat="1" x14ac:dyDescent="0.2">
      <c r="A40" s="57"/>
      <c r="B40" s="58"/>
      <c r="C40" s="59"/>
      <c r="D40" s="59"/>
    </row>
    <row r="41" spans="1:4" s="48" customFormat="1" x14ac:dyDescent="0.2">
      <c r="A41" s="57"/>
      <c r="B41" s="58"/>
      <c r="C41" s="59"/>
      <c r="D41" s="59"/>
    </row>
    <row r="42" spans="1:4" s="48" customFormat="1" x14ac:dyDescent="0.2">
      <c r="A42" s="57"/>
      <c r="B42" s="58"/>
      <c r="C42" s="59"/>
      <c r="D42" s="59"/>
    </row>
    <row r="43" spans="1:4" s="48" customFormat="1" x14ac:dyDescent="0.2">
      <c r="A43" s="57"/>
      <c r="B43" s="58"/>
      <c r="C43" s="59"/>
      <c r="D43" s="59"/>
    </row>
    <row r="44" spans="1:4" s="48" customFormat="1" x14ac:dyDescent="0.2">
      <c r="A44" s="57"/>
      <c r="B44" s="58"/>
      <c r="C44" s="59"/>
      <c r="D44" s="59"/>
    </row>
    <row r="45" spans="1:4" s="48" customFormat="1" x14ac:dyDescent="0.2">
      <c r="A45" s="39"/>
      <c r="B45" s="51"/>
      <c r="C45" s="56"/>
      <c r="D45" s="56"/>
    </row>
    <row r="46" spans="1:4" s="48" customFormat="1" x14ac:dyDescent="0.2">
      <c r="A46" s="60"/>
      <c r="B46" s="58"/>
      <c r="C46" s="59"/>
      <c r="D46" s="59"/>
    </row>
    <row r="47" spans="1:4" s="48" customFormat="1" x14ac:dyDescent="0.2">
      <c r="A47" s="39"/>
      <c r="B47" s="58"/>
      <c r="C47" s="56"/>
      <c r="D47" s="56"/>
    </row>
    <row r="48" spans="1:4" x14ac:dyDescent="0.2">
      <c r="B48" s="58"/>
      <c r="C48" s="59"/>
      <c r="D48" s="59"/>
    </row>
    <row r="49" spans="1:4" x14ac:dyDescent="0.2">
      <c r="A49" s="32"/>
      <c r="B49" s="58"/>
      <c r="C49" s="59"/>
      <c r="D49" s="59"/>
    </row>
    <row r="50" spans="1:4" x14ac:dyDescent="0.2">
      <c r="B50" s="58"/>
      <c r="C50" s="59"/>
      <c r="D50" s="59"/>
    </row>
    <row r="51" spans="1:4" x14ac:dyDescent="0.2">
      <c r="B51" s="58"/>
      <c r="C51" s="59"/>
      <c r="D51" s="59"/>
    </row>
    <row r="52" spans="1:4" x14ac:dyDescent="0.2">
      <c r="B52" s="58"/>
      <c r="C52" s="56"/>
      <c r="D52" s="56"/>
    </row>
    <row r="53" spans="1:4" x14ac:dyDescent="0.2">
      <c r="B53" s="58"/>
      <c r="C53" s="59"/>
      <c r="D53" s="59"/>
    </row>
    <row r="54" spans="1:4" x14ac:dyDescent="0.2">
      <c r="A54" s="62"/>
      <c r="B54" s="58"/>
      <c r="C54" s="59"/>
      <c r="D54" s="59"/>
    </row>
    <row r="55" spans="1:4" x14ac:dyDescent="0.2">
      <c r="B55" s="58"/>
      <c r="C55" s="59"/>
      <c r="D55" s="59"/>
    </row>
    <row r="56" spans="1:4" x14ac:dyDescent="0.2">
      <c r="B56" s="58"/>
      <c r="C56" s="59"/>
      <c r="D56" s="59"/>
    </row>
    <row r="57" spans="1:4" x14ac:dyDescent="0.2">
      <c r="B57" s="58"/>
      <c r="C57" s="56"/>
      <c r="D57" s="56"/>
    </row>
    <row r="58" spans="1:4" ht="9.6" customHeight="1" x14ac:dyDescent="0.2">
      <c r="A58" s="32"/>
      <c r="B58" s="51"/>
      <c r="C58" s="59"/>
      <c r="D58" s="59"/>
    </row>
    <row r="59" spans="1:4" s="48" customFormat="1" x14ac:dyDescent="0.2">
      <c r="A59" s="31"/>
      <c r="B59" s="58"/>
      <c r="C59" s="63"/>
      <c r="D59" s="63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63"/>
  <sheetViews>
    <sheetView showGridLines="0" zoomScaleNormal="100" workbookViewId="0">
      <pane ySplit="8" topLeftCell="A28" activePane="bottomLeft" state="frozen"/>
      <selection pane="bottomLeft"/>
    </sheetView>
  </sheetViews>
  <sheetFormatPr defaultColWidth="8.6640625" defaultRowHeight="10.199999999999999" x14ac:dyDescent="0.2"/>
  <cols>
    <col min="1" max="1" width="36.6640625" style="8" customWidth="1"/>
    <col min="2" max="2" width="2.44140625" style="29" customWidth="1"/>
    <col min="3" max="4" width="16" style="29" bestFit="1" customWidth="1"/>
    <col min="5" max="6" width="8.6640625" style="29"/>
    <col min="7" max="7" width="53.44140625" style="29" bestFit="1" customWidth="1"/>
    <col min="8" max="8" width="16.5546875" style="29" bestFit="1" customWidth="1"/>
    <col min="9" max="9" width="16.77734375" style="29" bestFit="1" customWidth="1"/>
    <col min="10" max="10" width="19.6640625" style="29" bestFit="1" customWidth="1"/>
    <col min="11" max="12" width="12.109375" style="29" customWidth="1"/>
    <col min="13" max="16384" width="8.6640625" style="29"/>
  </cols>
  <sheetData>
    <row r="1" spans="1:12" x14ac:dyDescent="0.2">
      <c r="A1" s="21" t="s">
        <v>0</v>
      </c>
    </row>
    <row r="2" spans="1:12" x14ac:dyDescent="0.2">
      <c r="A2" s="7" t="s">
        <v>33</v>
      </c>
    </row>
    <row r="3" spans="1:12" x14ac:dyDescent="0.2">
      <c r="A3" s="7"/>
    </row>
    <row r="4" spans="1:12" x14ac:dyDescent="0.2">
      <c r="B4" s="37" t="s">
        <v>95</v>
      </c>
    </row>
    <row r="5" spans="1:12" x14ac:dyDescent="0.2">
      <c r="B5" s="35" t="s">
        <v>94</v>
      </c>
    </row>
    <row r="6" spans="1:12" x14ac:dyDescent="0.2">
      <c r="B6" s="38"/>
    </row>
    <row r="7" spans="1:12" x14ac:dyDescent="0.2">
      <c r="A7" s="13"/>
      <c r="C7" s="34"/>
      <c r="D7" s="34"/>
    </row>
    <row r="8" spans="1:12" x14ac:dyDescent="0.2">
      <c r="A8" s="13"/>
      <c r="B8" s="10"/>
      <c r="C8" s="9" t="s">
        <v>100</v>
      </c>
      <c r="D8" s="9" t="s">
        <v>101</v>
      </c>
    </row>
    <row r="9" spans="1:12" x14ac:dyDescent="0.2">
      <c r="A9" s="13"/>
      <c r="B9" s="10"/>
      <c r="C9" s="103" t="s">
        <v>102</v>
      </c>
      <c r="D9" s="103" t="s">
        <v>103</v>
      </c>
    </row>
    <row r="10" spans="1:12" s="36" customFormat="1" x14ac:dyDescent="0.2">
      <c r="A10" s="10" t="s">
        <v>14</v>
      </c>
      <c r="B10" s="10"/>
      <c r="C10" s="104"/>
      <c r="D10" s="104"/>
      <c r="L10" s="14"/>
    </row>
    <row r="11" spans="1:12" s="36" customFormat="1" x14ac:dyDescent="0.2">
      <c r="A11" s="10" t="s">
        <v>15</v>
      </c>
      <c r="B11" s="18"/>
      <c r="C11" s="23"/>
      <c r="D11" s="23"/>
      <c r="L11" s="14"/>
    </row>
    <row r="12" spans="1:12" s="36" customFormat="1" x14ac:dyDescent="0.2">
      <c r="A12" s="23" t="s">
        <v>35</v>
      </c>
      <c r="B12" s="18"/>
      <c r="C12" s="3">
        <v>5110</v>
      </c>
      <c r="D12" s="3">
        <v>6394</v>
      </c>
      <c r="L12" s="23"/>
    </row>
    <row r="13" spans="1:12" s="36" customFormat="1" x14ac:dyDescent="0.2">
      <c r="A13" s="23" t="s">
        <v>31</v>
      </c>
      <c r="B13" s="18"/>
      <c r="C13" s="3">
        <v>20898</v>
      </c>
      <c r="D13" s="3">
        <v>22020</v>
      </c>
      <c r="L13" s="23"/>
    </row>
    <row r="14" spans="1:12" s="36" customFormat="1" x14ac:dyDescent="0.2">
      <c r="A14" s="23" t="s">
        <v>32</v>
      </c>
      <c r="B14" s="18"/>
      <c r="C14" s="3">
        <v>316955</v>
      </c>
      <c r="D14" s="3">
        <v>392399</v>
      </c>
      <c r="L14" s="23"/>
    </row>
    <row r="15" spans="1:12" s="36" customFormat="1" x14ac:dyDescent="0.2">
      <c r="A15" s="23" t="s">
        <v>36</v>
      </c>
      <c r="B15" s="18"/>
      <c r="C15" s="3">
        <v>181292631</v>
      </c>
      <c r="D15" s="3">
        <v>151292631</v>
      </c>
      <c r="L15" s="23"/>
    </row>
    <row r="16" spans="1:12" s="36" customFormat="1" x14ac:dyDescent="0.2">
      <c r="A16" s="23" t="s">
        <v>90</v>
      </c>
      <c r="B16" s="18"/>
      <c r="C16" s="3">
        <v>9463059</v>
      </c>
      <c r="D16" s="3" t="s">
        <v>34</v>
      </c>
      <c r="L16" s="23"/>
    </row>
    <row r="17" spans="1:12" s="36" customFormat="1" ht="10.8" thickBot="1" x14ac:dyDescent="0.25">
      <c r="A17" s="23" t="s">
        <v>37</v>
      </c>
      <c r="B17" s="18"/>
      <c r="C17" s="3">
        <v>670</v>
      </c>
      <c r="D17" s="3">
        <v>769</v>
      </c>
      <c r="L17" s="72"/>
    </row>
    <row r="18" spans="1:12" s="36" customFormat="1" ht="10.8" thickBot="1" x14ac:dyDescent="0.25">
      <c r="A18" s="10" t="s">
        <v>16</v>
      </c>
      <c r="B18" s="18"/>
      <c r="C18" s="41">
        <f>SUM(C12:C17)</f>
        <v>191099323</v>
      </c>
      <c r="D18" s="41">
        <f t="shared" ref="D18" si="0">SUM(D12:D17)</f>
        <v>151714213</v>
      </c>
      <c r="L18" s="72"/>
    </row>
    <row r="19" spans="1:12" s="36" customFormat="1" x14ac:dyDescent="0.2">
      <c r="A19" s="10"/>
      <c r="B19" s="18"/>
      <c r="C19" s="76"/>
      <c r="D19" s="76"/>
      <c r="L19" s="72"/>
    </row>
    <row r="20" spans="1:12" s="36" customFormat="1" x14ac:dyDescent="0.2">
      <c r="A20" s="10" t="s">
        <v>17</v>
      </c>
      <c r="B20" s="18"/>
      <c r="C20" s="42"/>
      <c r="D20" s="42"/>
      <c r="L20" s="23"/>
    </row>
    <row r="21" spans="1:12" s="36" customFormat="1" x14ac:dyDescent="0.2">
      <c r="A21" s="23" t="s">
        <v>38</v>
      </c>
      <c r="B21" s="18"/>
      <c r="C21" s="40">
        <v>73923646</v>
      </c>
      <c r="D21" s="40">
        <v>86440767</v>
      </c>
      <c r="L21" s="73"/>
    </row>
    <row r="22" spans="1:12" s="36" customFormat="1" x14ac:dyDescent="0.2">
      <c r="A22" s="23" t="s">
        <v>30</v>
      </c>
      <c r="B22" s="18"/>
      <c r="C22" s="40">
        <v>63671</v>
      </c>
      <c r="D22" s="40">
        <v>71185</v>
      </c>
      <c r="L22" s="23"/>
    </row>
    <row r="23" spans="1:12" s="36" customFormat="1" ht="10.8" thickBot="1" x14ac:dyDescent="0.25">
      <c r="A23" s="23" t="s">
        <v>19</v>
      </c>
      <c r="B23" s="18"/>
      <c r="C23" s="40">
        <v>2602794</v>
      </c>
      <c r="D23" s="40">
        <v>620198</v>
      </c>
      <c r="L23" s="72"/>
    </row>
    <row r="24" spans="1:12" s="36" customFormat="1" ht="10.8" thickBot="1" x14ac:dyDescent="0.25">
      <c r="A24" s="10" t="s">
        <v>18</v>
      </c>
      <c r="B24" s="18"/>
      <c r="C24" s="43">
        <f>SUM(C21:C23)</f>
        <v>76590111</v>
      </c>
      <c r="D24" s="43">
        <f>SUM(D21:D23)</f>
        <v>87132150</v>
      </c>
      <c r="L24" s="23"/>
    </row>
    <row r="25" spans="1:12" s="36" customFormat="1" ht="10.8" thickBot="1" x14ac:dyDescent="0.25">
      <c r="A25" s="10"/>
      <c r="B25" s="18"/>
      <c r="C25" s="78"/>
      <c r="D25" s="78"/>
      <c r="L25" s="23"/>
    </row>
    <row r="26" spans="1:12" s="36" customFormat="1" ht="10.8" thickBot="1" x14ac:dyDescent="0.25">
      <c r="A26" s="10" t="s">
        <v>79</v>
      </c>
      <c r="B26" s="16"/>
      <c r="C26" s="44">
        <f>C18+C24</f>
        <v>267689434</v>
      </c>
      <c r="D26" s="44">
        <f t="shared" ref="D26" si="1">D18+D24</f>
        <v>238846363</v>
      </c>
      <c r="L26" s="72"/>
    </row>
    <row r="27" spans="1:12" s="36" customFormat="1" ht="10.8" thickTop="1" x14ac:dyDescent="0.2">
      <c r="A27" s="10"/>
      <c r="B27" s="16"/>
      <c r="C27" s="77"/>
      <c r="D27" s="77"/>
      <c r="L27" s="72"/>
    </row>
    <row r="28" spans="1:12" s="36" customFormat="1" x14ac:dyDescent="0.2">
      <c r="A28" s="10" t="s">
        <v>1</v>
      </c>
      <c r="B28" s="16"/>
      <c r="C28" s="42"/>
      <c r="D28" s="42"/>
      <c r="L28" s="73"/>
    </row>
    <row r="29" spans="1:12" s="36" customFormat="1" x14ac:dyDescent="0.2">
      <c r="A29" s="10" t="s">
        <v>20</v>
      </c>
      <c r="B29" s="18"/>
      <c r="C29" s="42"/>
      <c r="D29" s="42"/>
      <c r="L29" s="73"/>
    </row>
    <row r="30" spans="1:12" s="36" customFormat="1" x14ac:dyDescent="0.2">
      <c r="A30" s="23" t="s">
        <v>13</v>
      </c>
      <c r="B30" s="18"/>
      <c r="C30" s="3">
        <v>248672220</v>
      </c>
      <c r="D30" s="3">
        <v>176945730</v>
      </c>
      <c r="L30" s="23"/>
    </row>
    <row r="31" spans="1:12" s="36" customFormat="1" x14ac:dyDescent="0.2">
      <c r="A31" s="23" t="s">
        <v>21</v>
      </c>
      <c r="B31" s="16"/>
      <c r="C31" s="3">
        <v>44</v>
      </c>
      <c r="D31" s="3">
        <v>38</v>
      </c>
      <c r="L31" s="23"/>
    </row>
    <row r="32" spans="1:12" s="36" customFormat="1" ht="10.8" thickBot="1" x14ac:dyDescent="0.25">
      <c r="A32" s="23" t="s">
        <v>39</v>
      </c>
      <c r="B32" s="18"/>
      <c r="C32" s="3">
        <v>-10967308</v>
      </c>
      <c r="D32" s="3">
        <v>-8608064</v>
      </c>
      <c r="L32" s="72"/>
    </row>
    <row r="33" spans="1:12" s="36" customFormat="1" ht="10.8" thickBot="1" x14ac:dyDescent="0.25">
      <c r="A33" s="10" t="s">
        <v>2</v>
      </c>
      <c r="B33" s="18"/>
      <c r="C33" s="43">
        <f>SUM(C30:C32)</f>
        <v>237704956</v>
      </c>
      <c r="D33" s="43">
        <f t="shared" ref="D33" si="2">SUM(D30:D32)</f>
        <v>168337704</v>
      </c>
      <c r="L33" s="23"/>
    </row>
    <row r="34" spans="1:12" s="36" customFormat="1" ht="10.8" thickBot="1" x14ac:dyDescent="0.25">
      <c r="A34" s="10" t="s">
        <v>11</v>
      </c>
      <c r="B34" s="18"/>
      <c r="C34" s="45">
        <f>C33</f>
        <v>237704956</v>
      </c>
      <c r="D34" s="45">
        <f t="shared" ref="D34" si="3">D33</f>
        <v>168337704</v>
      </c>
      <c r="L34" s="72"/>
    </row>
    <row r="35" spans="1:12" s="36" customFormat="1" x14ac:dyDescent="0.2">
      <c r="A35" s="10"/>
      <c r="B35" s="18"/>
      <c r="C35" s="77"/>
      <c r="D35" s="77"/>
      <c r="L35" s="72"/>
    </row>
    <row r="36" spans="1:12" s="36" customFormat="1" x14ac:dyDescent="0.2">
      <c r="A36" s="10" t="s">
        <v>12</v>
      </c>
      <c r="B36" s="16"/>
      <c r="C36" s="46"/>
      <c r="D36" s="46"/>
      <c r="L36" s="73"/>
    </row>
    <row r="37" spans="1:12" s="36" customFormat="1" x14ac:dyDescent="0.2">
      <c r="A37" s="10"/>
      <c r="B37" s="16"/>
      <c r="C37" s="46"/>
      <c r="D37" s="46"/>
      <c r="L37" s="73"/>
    </row>
    <row r="38" spans="1:12" s="36" customFormat="1" x14ac:dyDescent="0.2">
      <c r="A38" s="10" t="s">
        <v>10</v>
      </c>
      <c r="B38" s="18"/>
      <c r="C38" s="47"/>
      <c r="D38" s="47"/>
      <c r="L38" s="73"/>
    </row>
    <row r="39" spans="1:12" s="36" customFormat="1" ht="11.55" customHeight="1" x14ac:dyDescent="0.2">
      <c r="A39" s="23" t="s">
        <v>40</v>
      </c>
      <c r="B39" s="18"/>
      <c r="C39" s="40">
        <v>164993</v>
      </c>
      <c r="D39" s="40">
        <v>243602</v>
      </c>
      <c r="L39" s="23"/>
    </row>
    <row r="40" spans="1:12" s="36" customFormat="1" ht="11.55" customHeight="1" thickBot="1" x14ac:dyDescent="0.25">
      <c r="A40" s="23" t="s">
        <v>5</v>
      </c>
      <c r="B40" s="18"/>
      <c r="C40" s="40">
        <v>858</v>
      </c>
      <c r="D40" s="40">
        <v>1402</v>
      </c>
      <c r="I40" s="23"/>
      <c r="J40" s="23"/>
      <c r="K40" s="23"/>
      <c r="L40" s="23"/>
    </row>
    <row r="41" spans="1:12" s="36" customFormat="1" ht="10.8" thickBot="1" x14ac:dyDescent="0.25">
      <c r="A41" s="10" t="s">
        <v>9</v>
      </c>
      <c r="B41" s="18"/>
      <c r="C41" s="43">
        <f>SUM(C39:C40)</f>
        <v>165851</v>
      </c>
      <c r="D41" s="43">
        <f>SUM(D39:D40)</f>
        <v>245004</v>
      </c>
      <c r="I41" s="23"/>
      <c r="J41" s="72"/>
      <c r="K41" s="72"/>
      <c r="L41" s="23"/>
    </row>
    <row r="42" spans="1:12" s="36" customFormat="1" x14ac:dyDescent="0.2">
      <c r="A42" s="10"/>
      <c r="B42" s="18"/>
      <c r="C42" s="77"/>
      <c r="D42" s="77"/>
      <c r="I42" s="23"/>
      <c r="J42" s="72"/>
      <c r="K42" s="72"/>
      <c r="L42" s="23"/>
    </row>
    <row r="43" spans="1:12" s="36" customFormat="1" x14ac:dyDescent="0.2">
      <c r="A43" s="10" t="s">
        <v>8</v>
      </c>
      <c r="B43" s="18"/>
      <c r="C43" s="42"/>
      <c r="D43" s="42"/>
      <c r="I43" s="6"/>
      <c r="J43" s="73"/>
      <c r="K43" s="73"/>
      <c r="L43" s="73"/>
    </row>
    <row r="44" spans="1:12" s="36" customFormat="1" ht="11.55" customHeight="1" x14ac:dyDescent="0.2">
      <c r="A44" s="23" t="s">
        <v>29</v>
      </c>
      <c r="B44" s="18"/>
      <c r="C44" s="3">
        <v>9249989</v>
      </c>
      <c r="D44" s="3">
        <v>57958008</v>
      </c>
      <c r="I44" s="6"/>
      <c r="J44" s="23"/>
      <c r="K44" s="23"/>
      <c r="L44" s="23"/>
    </row>
    <row r="45" spans="1:12" s="36" customFormat="1" ht="11.55" customHeight="1" x14ac:dyDescent="0.2">
      <c r="A45" s="23" t="s">
        <v>6</v>
      </c>
      <c r="B45" s="18"/>
      <c r="C45" s="3">
        <v>-120337</v>
      </c>
      <c r="D45" s="3">
        <v>-120337</v>
      </c>
      <c r="I45" s="23"/>
      <c r="J45" s="72"/>
      <c r="K45" s="72"/>
      <c r="L45" s="72"/>
    </row>
    <row r="46" spans="1:12" s="36" customFormat="1" ht="11.55" customHeight="1" x14ac:dyDescent="0.2">
      <c r="A46" s="23" t="s">
        <v>40</v>
      </c>
      <c r="B46" s="16"/>
      <c r="C46" s="3">
        <v>156150</v>
      </c>
      <c r="D46" s="3">
        <v>153606</v>
      </c>
      <c r="I46" s="23"/>
      <c r="J46" s="72"/>
      <c r="K46" s="72"/>
      <c r="L46" s="72"/>
    </row>
    <row r="47" spans="1:12" s="36" customFormat="1" ht="11.55" customHeight="1" x14ac:dyDescent="0.2">
      <c r="A47" s="23" t="s">
        <v>7</v>
      </c>
      <c r="C47" s="3">
        <v>20246446</v>
      </c>
      <c r="D47" s="3">
        <v>11944120</v>
      </c>
      <c r="I47" s="23"/>
      <c r="J47" s="23"/>
      <c r="K47" s="72"/>
      <c r="L47" s="23"/>
    </row>
    <row r="48" spans="1:12" s="36" customFormat="1" ht="10.8" thickBot="1" x14ac:dyDescent="0.25">
      <c r="A48" s="23" t="s">
        <v>41</v>
      </c>
      <c r="C48" s="3">
        <v>286379</v>
      </c>
      <c r="D48" s="3">
        <v>328258</v>
      </c>
      <c r="I48" s="23"/>
      <c r="J48" s="72"/>
      <c r="K48" s="72"/>
      <c r="L48" s="23"/>
    </row>
    <row r="49" spans="1:12" s="36" customFormat="1" ht="10.8" thickBot="1" x14ac:dyDescent="0.25">
      <c r="A49" s="10" t="s">
        <v>4</v>
      </c>
      <c r="C49" s="43">
        <f>SUM(C44:C48)</f>
        <v>29818627</v>
      </c>
      <c r="D49" s="43">
        <f t="shared" ref="D49" si="4">SUM(D44:D48)</f>
        <v>70263655</v>
      </c>
      <c r="I49" s="23"/>
      <c r="J49" s="72"/>
      <c r="K49" s="72"/>
      <c r="L49" s="23"/>
    </row>
    <row r="50" spans="1:12" s="36" customFormat="1" ht="10.8" thickBot="1" x14ac:dyDescent="0.25">
      <c r="A50" s="10"/>
      <c r="C50" s="43"/>
      <c r="D50" s="43"/>
      <c r="I50" s="23"/>
      <c r="J50" s="72"/>
      <c r="K50" s="72"/>
      <c r="L50" s="23"/>
    </row>
    <row r="51" spans="1:12" s="36" customFormat="1" ht="10.8" thickBot="1" x14ac:dyDescent="0.25">
      <c r="A51" s="10" t="s">
        <v>3</v>
      </c>
      <c r="C51" s="43">
        <f>C49+C41</f>
        <v>29984478</v>
      </c>
      <c r="D51" s="43">
        <f>D49+D41</f>
        <v>70508659</v>
      </c>
      <c r="I51" s="74"/>
      <c r="J51" s="75"/>
      <c r="K51" s="75"/>
      <c r="L51" s="75"/>
    </row>
    <row r="52" spans="1:12" s="36" customFormat="1" ht="10.8" thickBot="1" x14ac:dyDescent="0.25">
      <c r="A52" s="10"/>
      <c r="C52" s="78"/>
      <c r="D52" s="78"/>
      <c r="I52" s="74"/>
      <c r="J52" s="75"/>
      <c r="K52" s="75"/>
      <c r="L52" s="75"/>
    </row>
    <row r="53" spans="1:12" s="36" customFormat="1" ht="10.8" thickBot="1" x14ac:dyDescent="0.25">
      <c r="A53" s="10" t="s">
        <v>80</v>
      </c>
      <c r="C53" s="44">
        <f>C51+C34</f>
        <v>267689434</v>
      </c>
      <c r="D53" s="44">
        <f>D51+D34</f>
        <v>238846363</v>
      </c>
      <c r="I53" s="74"/>
      <c r="J53" s="75"/>
      <c r="K53" s="75"/>
      <c r="L53" s="75"/>
    </row>
    <row r="54" spans="1:12" s="36" customFormat="1" ht="10.8" thickTop="1" x14ac:dyDescent="0.2">
      <c r="C54" s="28"/>
      <c r="D54" s="28"/>
      <c r="I54" s="74"/>
      <c r="J54" s="75"/>
      <c r="K54" s="75"/>
      <c r="L54" s="75"/>
    </row>
    <row r="55" spans="1:12" x14ac:dyDescent="0.2">
      <c r="C55" s="28"/>
      <c r="D55" s="28"/>
    </row>
    <row r="56" spans="1:12" x14ac:dyDescent="0.2">
      <c r="C56" s="28"/>
      <c r="D56" s="28"/>
    </row>
    <row r="57" spans="1:12" x14ac:dyDescent="0.2">
      <c r="C57" s="28"/>
      <c r="D57" s="28"/>
    </row>
    <row r="58" spans="1:12" x14ac:dyDescent="0.2">
      <c r="C58" s="28"/>
      <c r="D58" s="28"/>
    </row>
    <row r="59" spans="1:12" x14ac:dyDescent="0.2">
      <c r="C59" s="28"/>
      <c r="D59" s="28"/>
    </row>
    <row r="60" spans="1:12" x14ac:dyDescent="0.2">
      <c r="C60" s="28"/>
      <c r="D60" s="28"/>
    </row>
    <row r="61" spans="1:12" x14ac:dyDescent="0.2">
      <c r="C61" s="28"/>
      <c r="D61" s="28"/>
    </row>
    <row r="62" spans="1:12" x14ac:dyDescent="0.2">
      <c r="C62" s="28"/>
      <c r="D62" s="28"/>
    </row>
    <row r="63" spans="1:12" x14ac:dyDescent="0.2">
      <c r="C63" s="28"/>
      <c r="D63" s="28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N29"/>
  <sheetViews>
    <sheetView showGridLines="0" zoomScaleNormal="100" workbookViewId="0"/>
  </sheetViews>
  <sheetFormatPr defaultColWidth="8.6640625" defaultRowHeight="10.199999999999999" x14ac:dyDescent="0.2"/>
  <cols>
    <col min="1" max="1" width="47.109375" style="8" customWidth="1"/>
    <col min="2" max="2" width="2.44140625" style="29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9"/>
    <col min="14" max="14" width="55" style="29" bestFit="1" customWidth="1"/>
    <col min="15" max="18" width="12.33203125" style="29" customWidth="1"/>
    <col min="19" max="16384" width="8.6640625" style="29"/>
  </cols>
  <sheetData>
    <row r="1" spans="1:14" x14ac:dyDescent="0.2">
      <c r="A1" s="21" t="str">
        <f>SOFP!A1</f>
        <v>ROCA INDUSTRY HOLDINGROCK1 SA</v>
      </c>
    </row>
    <row r="2" spans="1:14" x14ac:dyDescent="0.2">
      <c r="A2" s="7" t="s">
        <v>33</v>
      </c>
    </row>
    <row r="4" spans="1:14" x14ac:dyDescent="0.2">
      <c r="B4" s="27" t="s">
        <v>96</v>
      </c>
      <c r="D4" s="2"/>
    </row>
    <row r="5" spans="1:14" x14ac:dyDescent="0.2">
      <c r="B5" s="35" t="s">
        <v>94</v>
      </c>
      <c r="D5" s="22"/>
    </row>
    <row r="6" spans="1:14" x14ac:dyDescent="0.2">
      <c r="G6" s="87"/>
      <c r="H6" s="87"/>
      <c r="I6" s="87"/>
      <c r="J6" s="87"/>
      <c r="K6" s="30"/>
    </row>
    <row r="7" spans="1:14" ht="10.8" thickBot="1" x14ac:dyDescent="0.25">
      <c r="C7" s="114" t="s">
        <v>81</v>
      </c>
      <c r="D7" s="114"/>
      <c r="E7" s="114"/>
      <c r="F7" s="114"/>
      <c r="G7" s="51"/>
      <c r="H7" s="51"/>
      <c r="I7" s="51"/>
      <c r="J7" s="51"/>
      <c r="K7" s="30"/>
      <c r="N7" s="14"/>
    </row>
    <row r="8" spans="1:14" ht="15.6" customHeight="1" thickBot="1" x14ac:dyDescent="0.25">
      <c r="A8" s="23"/>
      <c r="B8" s="23"/>
      <c r="C8" s="80" t="s">
        <v>13</v>
      </c>
      <c r="D8" s="80" t="s">
        <v>21</v>
      </c>
      <c r="E8" s="80" t="s">
        <v>39</v>
      </c>
      <c r="F8" s="79" t="s">
        <v>82</v>
      </c>
      <c r="G8" s="50"/>
      <c r="H8" s="49"/>
      <c r="I8" s="49"/>
      <c r="J8" s="49"/>
      <c r="K8" s="30"/>
    </row>
    <row r="9" spans="1:14" x14ac:dyDescent="0.2">
      <c r="A9" s="23"/>
      <c r="B9" s="23"/>
      <c r="C9" s="14"/>
      <c r="D9" s="14"/>
      <c r="E9" s="81"/>
      <c r="F9" s="14"/>
      <c r="G9" s="52"/>
      <c r="H9" s="52"/>
      <c r="I9" s="52"/>
      <c r="J9" s="52"/>
      <c r="K9" s="30"/>
    </row>
    <row r="10" spans="1:14" x14ac:dyDescent="0.2">
      <c r="A10" s="82" t="s">
        <v>88</v>
      </c>
      <c r="B10" s="24"/>
      <c r="C10" s="83">
        <v>176945730</v>
      </c>
      <c r="D10" s="83">
        <v>38</v>
      </c>
      <c r="E10" s="83">
        <v>-8608064</v>
      </c>
      <c r="F10" s="83">
        <f>SUM(C10:E10)</f>
        <v>168337704</v>
      </c>
      <c r="G10" s="4"/>
      <c r="H10" s="4"/>
      <c r="I10" s="4"/>
      <c r="J10" s="4"/>
      <c r="K10" s="30"/>
    </row>
    <row r="11" spans="1:14" x14ac:dyDescent="0.2">
      <c r="A11" s="23" t="s">
        <v>115</v>
      </c>
      <c r="B11" s="18"/>
      <c r="C11" s="84">
        <v>0</v>
      </c>
      <c r="D11" s="84">
        <v>0</v>
      </c>
      <c r="E11" s="84">
        <v>-2155749</v>
      </c>
      <c r="F11" s="84">
        <f>SUM(C11:E11)</f>
        <v>-2155749</v>
      </c>
      <c r="G11" s="4"/>
      <c r="H11" s="4"/>
      <c r="I11" s="4"/>
      <c r="J11" s="4"/>
    </row>
    <row r="12" spans="1:14" x14ac:dyDescent="0.2">
      <c r="A12" s="82" t="s">
        <v>42</v>
      </c>
      <c r="B12" s="6"/>
      <c r="C12" s="83">
        <v>0</v>
      </c>
      <c r="D12" s="83">
        <v>0</v>
      </c>
      <c r="E12" s="83">
        <v>-2155749</v>
      </c>
      <c r="F12" s="83">
        <f>SUM(C12:E12)</f>
        <v>-2155749</v>
      </c>
      <c r="G12" s="5"/>
      <c r="H12" s="5"/>
      <c r="I12" s="5"/>
      <c r="J12" s="5"/>
    </row>
    <row r="13" spans="1:14" x14ac:dyDescent="0.2">
      <c r="A13" s="6"/>
      <c r="B13" s="23"/>
      <c r="C13" s="84"/>
      <c r="D13" s="84"/>
      <c r="E13" s="84"/>
      <c r="F13" s="84"/>
      <c r="G13" s="53"/>
      <c r="H13" s="53"/>
      <c r="I13" s="53"/>
      <c r="J13" s="53"/>
    </row>
    <row r="14" spans="1:14" x14ac:dyDescent="0.2">
      <c r="A14" s="6" t="s">
        <v>83</v>
      </c>
      <c r="B14" s="23"/>
      <c r="C14" s="84"/>
      <c r="D14" s="84"/>
      <c r="E14" s="84"/>
      <c r="F14" s="84"/>
      <c r="G14" s="53"/>
      <c r="H14" s="53"/>
      <c r="I14" s="53"/>
      <c r="J14" s="53"/>
    </row>
    <row r="15" spans="1:14" x14ac:dyDescent="0.2">
      <c r="A15" s="23" t="s">
        <v>91</v>
      </c>
      <c r="B15" s="23"/>
      <c r="C15" s="84">
        <v>71726490</v>
      </c>
      <c r="D15" s="84">
        <v>6</v>
      </c>
      <c r="E15" s="84">
        <v>0</v>
      </c>
      <c r="F15" s="84">
        <f>SUM(C15:E15)</f>
        <v>71726496</v>
      </c>
      <c r="G15" s="53"/>
      <c r="H15" s="53"/>
      <c r="I15" s="53"/>
      <c r="J15" s="53"/>
    </row>
    <row r="16" spans="1:14" x14ac:dyDescent="0.2">
      <c r="A16" s="23" t="s">
        <v>43</v>
      </c>
      <c r="B16" s="23"/>
      <c r="C16" s="84">
        <v>0</v>
      </c>
      <c r="D16" s="84">
        <v>0</v>
      </c>
      <c r="E16" s="84">
        <v>-203495</v>
      </c>
      <c r="F16" s="84">
        <f>SUM(C16:E16)</f>
        <v>-203495</v>
      </c>
      <c r="G16" s="4"/>
      <c r="H16" s="4"/>
      <c r="I16" s="4"/>
      <c r="J16" s="4"/>
    </row>
    <row r="17" spans="1:12" ht="10.8" thickBot="1" x14ac:dyDescent="0.25">
      <c r="A17" s="85" t="s">
        <v>116</v>
      </c>
      <c r="B17" s="6"/>
      <c r="C17" s="86">
        <f>C10+C12+SUM(C15:C16)</f>
        <v>248672220</v>
      </c>
      <c r="D17" s="86">
        <f>D10+D12+SUM(D15:D16)</f>
        <v>44</v>
      </c>
      <c r="E17" s="86">
        <f>E10+E12+SUM(E15:E16)</f>
        <v>-10967308</v>
      </c>
      <c r="F17" s="86">
        <f>SUM(C17:E17)</f>
        <v>237704956</v>
      </c>
      <c r="G17" s="4"/>
      <c r="H17" s="4"/>
      <c r="I17" s="4"/>
      <c r="J17" s="4"/>
    </row>
    <row r="18" spans="1:12" x14ac:dyDescent="0.2">
      <c r="A18" s="6"/>
      <c r="B18" s="23"/>
      <c r="C18" s="84"/>
      <c r="D18" s="84"/>
      <c r="E18" s="84"/>
      <c r="F18" s="84"/>
      <c r="G18" s="4"/>
      <c r="H18" s="4"/>
      <c r="I18" s="4"/>
      <c r="J18" s="4"/>
      <c r="L18" s="26"/>
    </row>
    <row r="19" spans="1:12" ht="10.8" thickBot="1" x14ac:dyDescent="0.25">
      <c r="A19" s="6"/>
      <c r="B19" s="23"/>
      <c r="C19" s="114" t="s">
        <v>81</v>
      </c>
      <c r="D19" s="114"/>
      <c r="E19" s="114"/>
      <c r="F19" s="114"/>
      <c r="G19" s="4"/>
      <c r="H19" s="4"/>
      <c r="I19" s="4"/>
      <c r="J19" s="4"/>
      <c r="L19" s="33"/>
    </row>
    <row r="20" spans="1:12" ht="19.8" customHeight="1" thickBot="1" x14ac:dyDescent="0.25">
      <c r="A20" s="6"/>
      <c r="B20" s="23"/>
      <c r="C20" s="80" t="s">
        <v>13</v>
      </c>
      <c r="D20" s="80" t="s">
        <v>21</v>
      </c>
      <c r="E20" s="80" t="s">
        <v>39</v>
      </c>
      <c r="F20" s="79" t="s">
        <v>82</v>
      </c>
      <c r="G20" s="4"/>
      <c r="H20" s="4"/>
      <c r="I20" s="4"/>
      <c r="J20" s="4"/>
      <c r="L20" s="26"/>
    </row>
    <row r="21" spans="1:12" x14ac:dyDescent="0.2">
      <c r="A21" s="6"/>
      <c r="B21" s="23"/>
      <c r="C21" s="14"/>
      <c r="D21" s="14"/>
      <c r="E21" s="81"/>
      <c r="F21" s="14"/>
      <c r="G21" s="4"/>
      <c r="H21" s="4"/>
      <c r="I21" s="4"/>
      <c r="J21" s="4"/>
      <c r="L21" s="26"/>
    </row>
    <row r="22" spans="1:12" x14ac:dyDescent="0.2">
      <c r="A22" s="82" t="s">
        <v>89</v>
      </c>
      <c r="B22" s="16"/>
      <c r="C22" s="83">
        <v>176945730</v>
      </c>
      <c r="D22" s="83">
        <v>38</v>
      </c>
      <c r="E22" s="83">
        <v>-11689077</v>
      </c>
      <c r="F22" s="83">
        <f t="shared" ref="F22:F24" si="0">SUM(C22:E22)</f>
        <v>165256691</v>
      </c>
      <c r="G22" s="4"/>
      <c r="H22" s="4"/>
      <c r="I22" s="4"/>
      <c r="J22" s="4"/>
      <c r="L22" s="26"/>
    </row>
    <row r="23" spans="1:12" x14ac:dyDescent="0.2">
      <c r="A23" s="23" t="s">
        <v>114</v>
      </c>
      <c r="B23" s="18"/>
      <c r="C23" s="84">
        <v>0</v>
      </c>
      <c r="D23" s="84">
        <v>0</v>
      </c>
      <c r="E23" s="84">
        <v>617115</v>
      </c>
      <c r="F23" s="84">
        <f t="shared" si="0"/>
        <v>617115</v>
      </c>
      <c r="G23" s="5"/>
      <c r="H23" s="5"/>
      <c r="I23" s="5"/>
      <c r="J23" s="5"/>
    </row>
    <row r="24" spans="1:12" x14ac:dyDescent="0.2">
      <c r="A24" s="82" t="s">
        <v>42</v>
      </c>
      <c r="B24" s="16"/>
      <c r="C24" s="83">
        <f>C23</f>
        <v>0</v>
      </c>
      <c r="D24" s="83">
        <f t="shared" ref="D24:E24" si="1">D23</f>
        <v>0</v>
      </c>
      <c r="E24" s="83">
        <f t="shared" si="1"/>
        <v>617115</v>
      </c>
      <c r="F24" s="83">
        <f t="shared" si="0"/>
        <v>617115</v>
      </c>
      <c r="G24" s="49"/>
      <c r="H24" s="49"/>
      <c r="I24" s="49"/>
      <c r="J24" s="49"/>
    </row>
    <row r="25" spans="1:12" x14ac:dyDescent="0.2">
      <c r="A25" s="6"/>
      <c r="B25" s="16"/>
      <c r="C25" s="84"/>
      <c r="D25" s="84"/>
      <c r="E25" s="84"/>
      <c r="F25" s="84"/>
      <c r="G25" s="4"/>
      <c r="H25" s="4"/>
      <c r="I25" s="4"/>
      <c r="J25" s="4"/>
    </row>
    <row r="26" spans="1:12" x14ac:dyDescent="0.2">
      <c r="A26" s="6" t="s">
        <v>84</v>
      </c>
      <c r="B26" s="16"/>
      <c r="C26" s="84"/>
      <c r="D26" s="84"/>
      <c r="E26" s="84"/>
      <c r="F26" s="84"/>
      <c r="G26" s="4"/>
      <c r="H26" s="4"/>
      <c r="I26" s="4"/>
      <c r="J26" s="4"/>
    </row>
    <row r="27" spans="1:12" x14ac:dyDescent="0.2">
      <c r="A27" s="23" t="s">
        <v>43</v>
      </c>
      <c r="B27" s="16"/>
      <c r="C27" s="84">
        <v>0</v>
      </c>
      <c r="D27" s="84">
        <v>0</v>
      </c>
      <c r="E27" s="84">
        <v>0</v>
      </c>
      <c r="F27" s="84">
        <f t="shared" ref="F27:F28" si="2">SUM(C27:E27)</f>
        <v>0</v>
      </c>
      <c r="G27" s="54"/>
      <c r="H27" s="54"/>
      <c r="I27" s="54"/>
      <c r="J27" s="54"/>
    </row>
    <row r="28" spans="1:12" ht="10.8" thickBot="1" x14ac:dyDescent="0.25">
      <c r="A28" s="85" t="s">
        <v>117</v>
      </c>
      <c r="B28" s="16"/>
      <c r="C28" s="86">
        <f>C22+C24+SUM(C27:C27)</f>
        <v>176945730</v>
      </c>
      <c r="D28" s="86">
        <f>D22+D24+SUM(D27:D27)</f>
        <v>38</v>
      </c>
      <c r="E28" s="86">
        <f>E22+E24+SUM(E27:E27)</f>
        <v>-11071962</v>
      </c>
      <c r="F28" s="86">
        <f t="shared" si="2"/>
        <v>165873806</v>
      </c>
      <c r="G28" s="53"/>
      <c r="H28" s="53"/>
      <c r="I28" s="53"/>
      <c r="J28" s="53"/>
    </row>
    <row r="29" spans="1:12" x14ac:dyDescent="0.2">
      <c r="A29" s="6"/>
      <c r="B29" s="16"/>
      <c r="C29" s="84"/>
      <c r="D29" s="84"/>
      <c r="E29" s="84"/>
      <c r="F29" s="84"/>
      <c r="G29" s="4"/>
      <c r="H29" s="4"/>
      <c r="I29" s="4"/>
      <c r="J29" s="4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1"/>
  <sheetViews>
    <sheetView showGridLines="0" tabSelected="1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43.5546875" style="8" customWidth="1"/>
    <col min="2" max="2" width="4.33203125" style="29" bestFit="1" customWidth="1"/>
    <col min="3" max="3" width="19.5546875" style="25" customWidth="1"/>
    <col min="4" max="4" width="18.77734375" style="25" customWidth="1"/>
    <col min="5" max="5" width="8.6640625" style="29"/>
    <col min="6" max="6" width="22.5546875" style="29" customWidth="1"/>
    <col min="7" max="16384" width="8.6640625" style="29"/>
  </cols>
  <sheetData>
    <row r="1" spans="1:11" x14ac:dyDescent="0.2">
      <c r="A1" s="24" t="str">
        <f>SOFP!A1</f>
        <v>ROCA INDUSTRY HOLDINGROCK1 SA</v>
      </c>
    </row>
    <row r="2" spans="1:11" x14ac:dyDescent="0.2">
      <c r="A2" s="7" t="s">
        <v>33</v>
      </c>
    </row>
    <row r="4" spans="1:11" x14ac:dyDescent="0.2">
      <c r="B4" s="14" t="s">
        <v>97</v>
      </c>
    </row>
    <row r="5" spans="1:11" x14ac:dyDescent="0.2">
      <c r="B5" s="35" t="s">
        <v>94</v>
      </c>
    </row>
    <row r="6" spans="1:11" x14ac:dyDescent="0.2">
      <c r="B6" s="15"/>
    </row>
    <row r="7" spans="1:11" x14ac:dyDescent="0.2">
      <c r="C7" s="34"/>
      <c r="D7" s="34"/>
    </row>
    <row r="8" spans="1:11" ht="20.399999999999999" x14ac:dyDescent="0.2">
      <c r="A8" s="13"/>
      <c r="B8" s="10"/>
      <c r="C8" s="94" t="s">
        <v>98</v>
      </c>
      <c r="D8" s="94" t="s">
        <v>99</v>
      </c>
    </row>
    <row r="9" spans="1:11" s="36" customFormat="1" x14ac:dyDescent="0.2">
      <c r="A9" s="19"/>
      <c r="B9" s="16"/>
      <c r="C9" s="16"/>
      <c r="D9" s="17"/>
      <c r="H9" s="14"/>
      <c r="I9" s="14"/>
      <c r="J9" s="14"/>
    </row>
    <row r="10" spans="1:11" s="36" customFormat="1" x14ac:dyDescent="0.2">
      <c r="A10" s="6" t="s">
        <v>56</v>
      </c>
      <c r="B10" s="24"/>
      <c r="C10" s="88">
        <v>-2155650</v>
      </c>
      <c r="D10" s="88">
        <v>720525</v>
      </c>
      <c r="F10" s="116"/>
      <c r="G10" s="116"/>
      <c r="H10" s="29"/>
      <c r="I10" s="97"/>
      <c r="J10" s="97"/>
      <c r="K10" s="98"/>
    </row>
    <row r="11" spans="1:11" s="36" customFormat="1" x14ac:dyDescent="0.2">
      <c r="A11" s="23" t="s">
        <v>57</v>
      </c>
      <c r="B11" s="29"/>
      <c r="C11" s="84"/>
      <c r="D11" s="84"/>
      <c r="F11" s="29"/>
      <c r="G11" s="29"/>
      <c r="H11" s="29"/>
      <c r="I11" s="99"/>
      <c r="J11" s="99"/>
      <c r="K11" s="23"/>
    </row>
    <row r="12" spans="1:11" s="36" customFormat="1" x14ac:dyDescent="0.2">
      <c r="A12" s="23" t="s">
        <v>58</v>
      </c>
      <c r="B12" s="29"/>
      <c r="C12" s="84">
        <v>83115</v>
      </c>
      <c r="D12" s="84">
        <v>133060</v>
      </c>
      <c r="F12" s="23"/>
      <c r="H12" s="29"/>
      <c r="I12" s="100"/>
      <c r="J12" s="100"/>
      <c r="K12" s="42"/>
    </row>
    <row r="13" spans="1:11" s="36" customFormat="1" x14ac:dyDescent="0.2">
      <c r="A13" s="23" t="s">
        <v>59</v>
      </c>
      <c r="B13" s="29"/>
      <c r="C13" s="84">
        <v>0</v>
      </c>
      <c r="D13" s="84">
        <v>-1500000</v>
      </c>
      <c r="F13" s="23"/>
      <c r="H13" s="23"/>
      <c r="I13" s="100"/>
      <c r="J13" s="100"/>
      <c r="K13" s="42"/>
    </row>
    <row r="14" spans="1:11" s="36" customFormat="1" x14ac:dyDescent="0.2">
      <c r="A14" s="23" t="s">
        <v>60</v>
      </c>
      <c r="B14" s="29"/>
      <c r="C14" s="84">
        <v>-544</v>
      </c>
      <c r="D14" s="84">
        <v>-544</v>
      </c>
      <c r="F14" s="26"/>
      <c r="H14" s="29"/>
      <c r="I14" s="100"/>
      <c r="J14" s="100"/>
      <c r="K14" s="42"/>
    </row>
    <row r="15" spans="1:11" s="36" customFormat="1" x14ac:dyDescent="0.2">
      <c r="A15" s="23" t="s">
        <v>92</v>
      </c>
      <c r="B15" s="29"/>
      <c r="C15" s="84">
        <v>0</v>
      </c>
      <c r="D15" s="84">
        <v>2525</v>
      </c>
      <c r="F15" s="105"/>
      <c r="H15" s="29"/>
      <c r="I15" s="100"/>
      <c r="J15" s="100"/>
      <c r="K15" s="42"/>
    </row>
    <row r="16" spans="1:11" s="36" customFormat="1" x14ac:dyDescent="0.2">
      <c r="A16" s="23" t="s">
        <v>61</v>
      </c>
      <c r="B16" s="29"/>
      <c r="C16" s="84">
        <v>-2508103</v>
      </c>
      <c r="D16" s="84">
        <v>-2232398</v>
      </c>
      <c r="F16" s="26"/>
      <c r="H16" s="26"/>
      <c r="I16" s="100"/>
      <c r="J16" s="100"/>
      <c r="K16" s="42"/>
    </row>
    <row r="17" spans="1:11" s="36" customFormat="1" x14ac:dyDescent="0.2">
      <c r="A17" s="23" t="s">
        <v>62</v>
      </c>
      <c r="B17" s="29"/>
      <c r="C17" s="84">
        <v>900751</v>
      </c>
      <c r="D17" s="84">
        <v>225906</v>
      </c>
      <c r="F17" s="26"/>
      <c r="H17" s="26"/>
      <c r="I17" s="100"/>
      <c r="J17" s="100"/>
      <c r="K17" s="42"/>
    </row>
    <row r="18" spans="1:11" s="36" customFormat="1" x14ac:dyDescent="0.2">
      <c r="A18" s="23" t="s">
        <v>63</v>
      </c>
      <c r="B18" s="29"/>
      <c r="C18" s="84">
        <v>-17094</v>
      </c>
      <c r="D18" s="84">
        <v>-93933</v>
      </c>
      <c r="F18" s="26"/>
      <c r="H18" s="26"/>
      <c r="I18" s="100"/>
      <c r="J18" s="100"/>
      <c r="K18" s="42"/>
    </row>
    <row r="19" spans="1:11" s="36" customFormat="1" x14ac:dyDescent="0.2">
      <c r="A19" s="23"/>
      <c r="B19" s="29"/>
      <c r="C19" s="84"/>
      <c r="D19" s="84"/>
      <c r="F19" s="29"/>
      <c r="G19" s="29"/>
      <c r="H19" s="29"/>
      <c r="I19" s="99"/>
      <c r="J19" s="99"/>
      <c r="K19" s="23"/>
    </row>
    <row r="20" spans="1:11" s="36" customFormat="1" x14ac:dyDescent="0.2">
      <c r="A20" s="7" t="s">
        <v>85</v>
      </c>
      <c r="B20" s="29"/>
      <c r="C20" s="84"/>
      <c r="D20" s="84"/>
      <c r="F20" s="115"/>
      <c r="G20" s="115"/>
      <c r="H20" s="29"/>
      <c r="I20" s="99"/>
      <c r="J20" s="99"/>
      <c r="K20" s="23"/>
    </row>
    <row r="21" spans="1:11" s="36" customFormat="1" x14ac:dyDescent="0.2">
      <c r="A21" s="23" t="s">
        <v>123</v>
      </c>
      <c r="B21" s="29"/>
      <c r="C21" s="84">
        <v>642085</v>
      </c>
      <c r="D21" s="84">
        <v>16698</v>
      </c>
      <c r="F21" s="29"/>
      <c r="G21" s="26"/>
      <c r="H21" s="29"/>
      <c r="I21" s="100"/>
      <c r="J21" s="100"/>
      <c r="K21" s="42"/>
    </row>
    <row r="22" spans="1:11" x14ac:dyDescent="0.2">
      <c r="A22" s="23" t="s">
        <v>124</v>
      </c>
      <c r="C22" s="84">
        <v>-773715</v>
      </c>
      <c r="D22" s="84">
        <v>-1207582</v>
      </c>
      <c r="G22" s="26"/>
      <c r="I22" s="100"/>
      <c r="J22" s="100"/>
      <c r="K22" s="42"/>
    </row>
    <row r="23" spans="1:11" x14ac:dyDescent="0.2">
      <c r="A23" s="23" t="s">
        <v>125</v>
      </c>
      <c r="C23" s="89">
        <v>7514</v>
      </c>
      <c r="D23" s="89">
        <v>-155789</v>
      </c>
      <c r="G23" s="26"/>
      <c r="I23" s="100"/>
      <c r="J23" s="100"/>
      <c r="K23" s="42"/>
    </row>
    <row r="24" spans="1:11" x14ac:dyDescent="0.2">
      <c r="A24" s="6" t="s">
        <v>64</v>
      </c>
      <c r="B24" s="24"/>
      <c r="C24" s="90">
        <f>SUM(C10:C23)</f>
        <v>-3821641</v>
      </c>
      <c r="D24" s="118">
        <f>SUM(D10:D23)</f>
        <v>-4091532</v>
      </c>
      <c r="G24" s="26"/>
      <c r="I24" s="100"/>
      <c r="J24" s="100"/>
      <c r="K24" s="42"/>
    </row>
    <row r="25" spans="1:11" x14ac:dyDescent="0.2">
      <c r="A25" s="6"/>
      <c r="B25" s="24"/>
      <c r="C25" s="88"/>
      <c r="D25" s="88"/>
      <c r="F25" s="116"/>
      <c r="G25" s="116"/>
      <c r="I25" s="97"/>
      <c r="J25" s="97"/>
      <c r="K25" s="98"/>
    </row>
    <row r="26" spans="1:11" x14ac:dyDescent="0.2">
      <c r="A26" s="23" t="s">
        <v>65</v>
      </c>
      <c r="C26" s="91">
        <v>-23870</v>
      </c>
      <c r="D26" s="91">
        <v>0</v>
      </c>
      <c r="F26" s="115"/>
      <c r="G26" s="115"/>
      <c r="I26" s="100"/>
      <c r="J26" s="100"/>
      <c r="K26" s="42"/>
    </row>
    <row r="27" spans="1:11" x14ac:dyDescent="0.2">
      <c r="A27" s="23" t="s">
        <v>66</v>
      </c>
      <c r="C27" s="91">
        <v>134383</v>
      </c>
      <c r="D27" s="91">
        <v>4542636</v>
      </c>
      <c r="F27" s="115"/>
      <c r="G27" s="115"/>
      <c r="H27" s="26"/>
      <c r="I27" s="100"/>
      <c r="J27" s="100"/>
      <c r="K27" s="42"/>
    </row>
    <row r="28" spans="1:11" x14ac:dyDescent="0.2">
      <c r="A28" s="23" t="s">
        <v>22</v>
      </c>
      <c r="C28" s="91">
        <v>0</v>
      </c>
      <c r="D28" s="91">
        <v>-116053</v>
      </c>
      <c r="F28" s="115"/>
      <c r="G28" s="115"/>
      <c r="H28" s="26"/>
      <c r="I28" s="100"/>
      <c r="J28" s="100"/>
      <c r="K28" s="42"/>
    </row>
    <row r="29" spans="1:11" ht="10.8" thickBot="1" x14ac:dyDescent="0.25">
      <c r="A29" s="6" t="s">
        <v>122</v>
      </c>
      <c r="B29" s="24"/>
      <c r="C29" s="92">
        <f>SUM(C24:C28)</f>
        <v>-3711128</v>
      </c>
      <c r="D29" s="92">
        <f>SUM(D24:D28)</f>
        <v>335051</v>
      </c>
      <c r="F29" s="116"/>
      <c r="G29" s="116"/>
      <c r="I29" s="101"/>
      <c r="J29" s="101"/>
      <c r="K29" s="102"/>
    </row>
    <row r="30" spans="1:11" ht="10.8" thickTop="1" x14ac:dyDescent="0.2">
      <c r="A30" s="23"/>
      <c r="C30" s="84"/>
      <c r="D30" s="84"/>
      <c r="F30" s="10"/>
      <c r="G30" s="10"/>
      <c r="I30" s="101"/>
      <c r="J30" s="101"/>
      <c r="K30" s="102"/>
    </row>
    <row r="31" spans="1:11" x14ac:dyDescent="0.2">
      <c r="A31" s="6" t="s">
        <v>67</v>
      </c>
      <c r="B31" s="24"/>
      <c r="C31" s="88"/>
      <c r="D31" s="88"/>
      <c r="F31" s="10"/>
      <c r="G31" s="10"/>
      <c r="I31" s="101"/>
      <c r="J31" s="101"/>
      <c r="K31" s="102"/>
    </row>
    <row r="32" spans="1:11" x14ac:dyDescent="0.2">
      <c r="A32" s="23" t="s">
        <v>68</v>
      </c>
      <c r="C32" s="84">
        <v>-22433974</v>
      </c>
      <c r="D32" s="84">
        <v>0</v>
      </c>
      <c r="F32" s="10"/>
      <c r="G32" s="10"/>
      <c r="I32" s="101"/>
      <c r="J32" s="101"/>
      <c r="K32" s="102"/>
    </row>
    <row r="33" spans="1:11" x14ac:dyDescent="0.2">
      <c r="A33" s="23" t="s">
        <v>69</v>
      </c>
      <c r="C33" s="84">
        <v>-5265</v>
      </c>
      <c r="D33" s="84">
        <v>-5182</v>
      </c>
      <c r="F33" s="10"/>
      <c r="G33" s="10"/>
      <c r="I33" s="101"/>
      <c r="J33" s="101"/>
      <c r="K33" s="102"/>
    </row>
    <row r="34" spans="1:11" x14ac:dyDescent="0.2">
      <c r="A34" s="23" t="s">
        <v>70</v>
      </c>
      <c r="C34" s="84">
        <v>0</v>
      </c>
      <c r="D34" s="84">
        <v>237</v>
      </c>
      <c r="F34" s="10"/>
      <c r="G34" s="10"/>
      <c r="I34" s="101"/>
      <c r="J34" s="101"/>
      <c r="K34" s="102"/>
    </row>
    <row r="35" spans="1:11" s="36" customFormat="1" x14ac:dyDescent="0.2">
      <c r="A35" s="23" t="s">
        <v>71</v>
      </c>
      <c r="B35" s="29"/>
      <c r="C35" s="84">
        <v>1819848</v>
      </c>
      <c r="D35" s="84">
        <v>465336</v>
      </c>
      <c r="F35" s="29"/>
      <c r="G35" s="29"/>
      <c r="H35" s="29"/>
      <c r="I35" s="29"/>
      <c r="J35" s="29"/>
      <c r="K35" s="29"/>
    </row>
    <row r="36" spans="1:11" s="36" customFormat="1" ht="10.8" thickBot="1" x14ac:dyDescent="0.25">
      <c r="A36" s="6" t="s">
        <v>121</v>
      </c>
      <c r="B36" s="24"/>
      <c r="C36" s="92">
        <f>SUM(C32:C35)</f>
        <v>-20619391</v>
      </c>
      <c r="D36" s="92">
        <f>SUM(D32:D35)</f>
        <v>460391</v>
      </c>
      <c r="F36" s="29"/>
      <c r="G36" s="29"/>
      <c r="H36" s="29"/>
      <c r="I36" s="29"/>
      <c r="J36" s="29"/>
      <c r="K36" s="29"/>
    </row>
    <row r="37" spans="1:11" s="36" customFormat="1" ht="10.8" thickTop="1" x14ac:dyDescent="0.2">
      <c r="A37" s="6"/>
      <c r="B37" s="24"/>
      <c r="C37" s="88"/>
      <c r="D37" s="88"/>
      <c r="F37" s="29"/>
      <c r="G37" s="29"/>
      <c r="H37" s="29"/>
      <c r="I37" s="29"/>
      <c r="J37" s="29"/>
      <c r="K37" s="29"/>
    </row>
    <row r="38" spans="1:11" s="36" customFormat="1" x14ac:dyDescent="0.2">
      <c r="A38" s="6" t="s">
        <v>72</v>
      </c>
      <c r="B38" s="24"/>
      <c r="C38" s="88"/>
      <c r="D38" s="88"/>
      <c r="F38" s="29"/>
      <c r="G38" s="29"/>
      <c r="H38" s="29"/>
      <c r="I38" s="29"/>
      <c r="J38" s="29"/>
      <c r="K38" s="29"/>
    </row>
    <row r="39" spans="1:11" s="36" customFormat="1" x14ac:dyDescent="0.2">
      <c r="A39" s="23" t="s">
        <v>73</v>
      </c>
      <c r="B39" s="29"/>
      <c r="C39" s="84">
        <v>6473920</v>
      </c>
      <c r="D39" s="84">
        <v>9884750</v>
      </c>
      <c r="F39" s="29"/>
      <c r="G39" s="29"/>
      <c r="H39" s="29"/>
      <c r="I39" s="29"/>
      <c r="J39" s="29"/>
      <c r="K39" s="29"/>
    </row>
    <row r="40" spans="1:11" s="36" customFormat="1" x14ac:dyDescent="0.2">
      <c r="A40" s="23" t="s">
        <v>74</v>
      </c>
      <c r="B40" s="29"/>
      <c r="C40" s="84">
        <v>-3478309</v>
      </c>
      <c r="D40" s="84">
        <v>-5936280</v>
      </c>
      <c r="F40" s="29"/>
      <c r="G40" s="29"/>
      <c r="H40" s="29"/>
      <c r="I40" s="29"/>
      <c r="J40" s="29"/>
      <c r="K40" s="29"/>
    </row>
    <row r="41" spans="1:11" s="36" customFormat="1" x14ac:dyDescent="0.2">
      <c r="A41" s="23" t="s">
        <v>75</v>
      </c>
      <c r="B41" s="29"/>
      <c r="C41" s="84">
        <v>8289658</v>
      </c>
      <c r="D41" s="84">
        <v>4949100</v>
      </c>
      <c r="F41" s="29"/>
      <c r="G41" s="29"/>
      <c r="H41" s="29"/>
      <c r="I41" s="29"/>
      <c r="J41" s="29"/>
      <c r="K41" s="29"/>
    </row>
    <row r="42" spans="1:11" s="36" customFormat="1" x14ac:dyDescent="0.2">
      <c r="A42" s="23" t="s">
        <v>86</v>
      </c>
      <c r="B42" s="29"/>
      <c r="C42" s="84">
        <v>15313720</v>
      </c>
      <c r="D42" s="84">
        <v>0</v>
      </c>
      <c r="F42" s="29"/>
      <c r="G42" s="29"/>
      <c r="H42" s="29"/>
      <c r="I42" s="29"/>
      <c r="J42" s="29"/>
      <c r="K42" s="29"/>
    </row>
    <row r="43" spans="1:11" s="36" customFormat="1" x14ac:dyDescent="0.2">
      <c r="A43" s="23" t="s">
        <v>76</v>
      </c>
      <c r="B43" s="29"/>
      <c r="C43" s="84">
        <v>-82379</v>
      </c>
      <c r="D43" s="84">
        <v>-138663</v>
      </c>
      <c r="F43" s="29"/>
      <c r="G43" s="29"/>
      <c r="H43" s="29"/>
      <c r="I43" s="29"/>
      <c r="J43" s="29"/>
      <c r="K43" s="29"/>
    </row>
    <row r="44" spans="1:11" s="36" customFormat="1" x14ac:dyDescent="0.2">
      <c r="A44" s="23" t="s">
        <v>87</v>
      </c>
      <c r="B44" s="29"/>
      <c r="C44" s="84">
        <v>-203495</v>
      </c>
      <c r="D44" s="84">
        <v>0</v>
      </c>
      <c r="F44" s="29"/>
      <c r="G44" s="29"/>
      <c r="H44" s="29"/>
      <c r="I44" s="29"/>
      <c r="J44" s="29"/>
      <c r="K44" s="29"/>
    </row>
    <row r="45" spans="1:11" s="36" customFormat="1" ht="10.8" thickBot="1" x14ac:dyDescent="0.25">
      <c r="A45" s="6" t="s">
        <v>120</v>
      </c>
      <c r="B45" s="24"/>
      <c r="C45" s="92">
        <f>SUM(C39:C44)</f>
        <v>26313115</v>
      </c>
      <c r="D45" s="92">
        <f>SUM(D39:D44)</f>
        <v>8758907</v>
      </c>
      <c r="F45" s="29"/>
      <c r="G45" s="29"/>
      <c r="H45" s="29"/>
      <c r="I45" s="29"/>
      <c r="J45" s="29"/>
      <c r="K45" s="29"/>
    </row>
    <row r="46" spans="1:11" s="36" customFormat="1" ht="10.8" thickTop="1" x14ac:dyDescent="0.2">
      <c r="A46" s="6"/>
      <c r="B46" s="24"/>
      <c r="C46" s="88"/>
      <c r="D46" s="88"/>
      <c r="F46" s="29"/>
      <c r="G46" s="29"/>
      <c r="H46" s="29"/>
      <c r="I46" s="29"/>
      <c r="J46" s="29"/>
      <c r="K46" s="29"/>
    </row>
    <row r="47" spans="1:11" s="36" customFormat="1" x14ac:dyDescent="0.2">
      <c r="A47" s="6" t="s">
        <v>119</v>
      </c>
      <c r="B47" s="24"/>
      <c r="C47" s="93">
        <f>C29+C36+C45</f>
        <v>1982596</v>
      </c>
      <c r="D47" s="93">
        <f>D29+D36+D45</f>
        <v>9554349</v>
      </c>
      <c r="F47" s="29"/>
      <c r="G47" s="29"/>
      <c r="H47" s="29"/>
      <c r="I47" s="29"/>
      <c r="J47" s="29"/>
      <c r="K47" s="29"/>
    </row>
    <row r="48" spans="1:11" s="36" customFormat="1" x14ac:dyDescent="0.2">
      <c r="A48" s="23" t="s">
        <v>23</v>
      </c>
      <c r="B48" s="24"/>
      <c r="C48" s="91">
        <v>620198</v>
      </c>
      <c r="D48" s="91">
        <v>2034347</v>
      </c>
      <c r="F48" s="29"/>
      <c r="G48" s="29"/>
      <c r="H48" s="29"/>
      <c r="I48" s="29"/>
      <c r="J48" s="29"/>
      <c r="K48" s="29"/>
    </row>
    <row r="49" spans="1:11" s="36" customFormat="1" x14ac:dyDescent="0.2">
      <c r="A49" s="23" t="s">
        <v>24</v>
      </c>
      <c r="B49" s="29"/>
      <c r="C49" s="91">
        <v>0</v>
      </c>
      <c r="D49" s="91">
        <v>0</v>
      </c>
      <c r="F49" s="29"/>
      <c r="G49" s="29"/>
      <c r="H49" s="29"/>
      <c r="I49" s="29"/>
      <c r="J49" s="29"/>
      <c r="K49" s="29"/>
    </row>
    <row r="50" spans="1:11" ht="10.8" thickBot="1" x14ac:dyDescent="0.25">
      <c r="A50" s="6" t="s">
        <v>118</v>
      </c>
      <c r="B50" s="24"/>
      <c r="C50" s="92">
        <f>SUM(C47:C48)</f>
        <v>2602794</v>
      </c>
      <c r="D50" s="92">
        <f>SUM(D47:D48)</f>
        <v>11588696</v>
      </c>
    </row>
    <row r="51" spans="1:11" ht="10.8" thickTop="1" x14ac:dyDescent="0.2"/>
  </sheetData>
  <mergeCells count="7">
    <mergeCell ref="F28:G28"/>
    <mergeCell ref="F29:G29"/>
    <mergeCell ref="F10:G10"/>
    <mergeCell ref="F20:G20"/>
    <mergeCell ref="F25:G25"/>
    <mergeCell ref="F26:G26"/>
    <mergeCell ref="F27:G27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2024-08-26T09:25:58Z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