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2023/ROC1_Q2 2023/fisiere Word/Extrase Sit fin S1 2023/"/>
    </mc:Choice>
  </mc:AlternateContent>
  <xr:revisionPtr revIDLastSave="1406" documentId="8_{41DF2FB4-E7EA-4CE9-99D9-F3EBB166873A}" xr6:coauthVersionLast="47" xr6:coauthVersionMax="47" xr10:uidLastSave="{4874FDE8-0278-42A3-9C4A-C18BD6158329}"/>
  <bookViews>
    <workbookView xWindow="-108" yWindow="-108" windowWidth="23256" windowHeight="12576" tabRatio="842" xr2:uid="{00000000-000D-0000-FFFF-FFFF00000000}"/>
  </bookViews>
  <sheets>
    <sheet name="Index" sheetId="10" r:id="rId1"/>
    <sheet name="Sit. pozitiei financiare" sheetId="11" r:id="rId2"/>
    <sheet name="Sit. ct profit sau pierd" sheetId="12" r:id="rId3"/>
    <sheet name="Sit. modif. cap proprii" sheetId="13" r:id="rId4"/>
    <sheet name="Sit. flux. de trezorerie" sheetId="14" r:id="rId5"/>
  </sheets>
  <definedNames>
    <definedName name="_Hlk255979693" localSheetId="2">'Sit. ct profit sau pierd'!$A$10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4" l="1"/>
  <c r="B36" i="14"/>
  <c r="B31" i="14"/>
  <c r="C30" i="14"/>
  <c r="C31" i="14" s="1"/>
  <c r="C17" i="14"/>
  <c r="C23" i="14" s="1"/>
  <c r="B17" i="14"/>
  <c r="B23" i="14" s="1"/>
  <c r="G18" i="13"/>
  <c r="F18" i="13"/>
  <c r="H18" i="13" s="1"/>
  <c r="E16" i="13"/>
  <c r="D16" i="13"/>
  <c r="H16" i="13" s="1"/>
  <c r="E87" i="12"/>
  <c r="E58" i="12"/>
  <c r="E47" i="12"/>
  <c r="E41" i="12" s="1"/>
  <c r="D41" i="12"/>
  <c r="E38" i="12"/>
  <c r="D38" i="12"/>
  <c r="E35" i="12"/>
  <c r="D35" i="12"/>
  <c r="E32" i="12"/>
  <c r="D32" i="12"/>
  <c r="D131" i="11"/>
  <c r="D124" i="11"/>
  <c r="D144" i="11" s="1"/>
  <c r="D149" i="11" s="1"/>
  <c r="D111" i="11"/>
  <c r="D108" i="11"/>
  <c r="D115" i="11" s="1"/>
  <c r="D105" i="11"/>
  <c r="D102" i="11"/>
  <c r="D96" i="11"/>
  <c r="D82" i="11"/>
  <c r="D69" i="11"/>
  <c r="D67" i="11"/>
  <c r="D84" i="11" s="1"/>
  <c r="D63" i="11"/>
  <c r="D58" i="11"/>
  <c r="D49" i="11"/>
  <c r="D39" i="11"/>
  <c r="D30" i="11"/>
  <c r="D18" i="11"/>
  <c r="D41" i="11" s="1"/>
  <c r="G19" i="13"/>
  <c r="F19" i="13"/>
  <c r="E19" i="13"/>
  <c r="D19" i="13"/>
  <c r="H17" i="13"/>
  <c r="H15" i="13"/>
  <c r="H14" i="13"/>
  <c r="H13" i="13"/>
  <c r="H12" i="13"/>
  <c r="E72" i="12"/>
  <c r="D72" i="12"/>
  <c r="E64" i="12"/>
  <c r="D64" i="12"/>
  <c r="E50" i="12"/>
  <c r="D50" i="12"/>
  <c r="E10" i="12"/>
  <c r="E25" i="12" s="1"/>
  <c r="D10" i="12"/>
  <c r="D25" i="12" s="1"/>
  <c r="E144" i="11"/>
  <c r="E149" i="11" s="1"/>
  <c r="E131" i="11"/>
  <c r="E124" i="11"/>
  <c r="E111" i="11"/>
  <c r="E108" i="11"/>
  <c r="E105" i="11"/>
  <c r="E115" i="11" s="1"/>
  <c r="E102" i="11"/>
  <c r="E96" i="11"/>
  <c r="E82" i="11"/>
  <c r="E69" i="11"/>
  <c r="E63" i="11"/>
  <c r="E58" i="11"/>
  <c r="E67" i="11" s="1"/>
  <c r="E49" i="11"/>
  <c r="E39" i="11"/>
  <c r="E30" i="11"/>
  <c r="E18" i="11"/>
  <c r="A2" i="14"/>
  <c r="A1" i="14"/>
  <c r="A2" i="13"/>
  <c r="A1" i="13"/>
  <c r="A2" i="12"/>
  <c r="A1" i="12"/>
  <c r="B38" i="14" l="1"/>
  <c r="B41" i="14" s="1"/>
  <c r="C38" i="14"/>
  <c r="C41" i="14" s="1"/>
  <c r="H19" i="13"/>
  <c r="D78" i="12"/>
  <c r="E78" i="12"/>
  <c r="D85" i="11"/>
  <c r="D75" i="12"/>
  <c r="D76" i="12"/>
  <c r="E75" i="12"/>
  <c r="E76" i="12"/>
  <c r="E53" i="12"/>
  <c r="D53" i="12"/>
  <c r="D79" i="12" s="1"/>
  <c r="E84" i="11"/>
  <c r="E41" i="11"/>
  <c r="E79" i="12" l="1"/>
  <c r="E82" i="12" s="1"/>
  <c r="E55" i="12"/>
  <c r="E56" i="12"/>
  <c r="D55" i="12"/>
  <c r="D56" i="12"/>
  <c r="D83" i="12"/>
  <c r="D88" i="12" s="1"/>
  <c r="D82" i="12"/>
  <c r="E85" i="11"/>
  <c r="E83" i="12" l="1"/>
</calcChain>
</file>

<file path=xl/sharedStrings.xml><?xml version="1.0" encoding="utf-8"?>
<sst xmlns="http://schemas.openxmlformats.org/spreadsheetml/2006/main" count="322" uniqueCount="280">
  <si>
    <t>EXTRAS DIN</t>
  </si>
  <si>
    <t>ROCA INDUSTRY HOLDINGROCK1 SA</t>
  </si>
  <si>
    <t>(Toate sumele sunt exprimate in RON, daca nu este indicat altfel)</t>
  </si>
  <si>
    <t>Denumirea elementului</t>
  </si>
  <si>
    <t>I. IMOBILIZARI NECORPORALE</t>
  </si>
  <si>
    <t>1. Cheltuieli de constituire (ct. 201 - 2081)</t>
  </si>
  <si>
    <t xml:space="preserve">2. Cheltuieli de dezvoltare (ct 203 - 2803 - 2903) </t>
  </si>
  <si>
    <t>4. Fond comercial (ct. 2071 - 2807)</t>
  </si>
  <si>
    <t>5. Active necorporale de explorare si evaluare a resurselor minerale (206 - 2806 - 2906)</t>
  </si>
  <si>
    <t>6. Avansuri ( ct. 4094)</t>
  </si>
  <si>
    <t xml:space="preserve">TOTAL (rd. 01 la 06) </t>
  </si>
  <si>
    <t>II. IMOBILIZARI CORPORALE</t>
  </si>
  <si>
    <t>1. Terenuri si constructii (ct. 211 + 212 - 2811 - 2812 - 2911 - 2912)</t>
  </si>
  <si>
    <t xml:space="preserve">2. Instalatii tehnice si masini (ct. 213 + 223 - 2813 - 2913)                   </t>
  </si>
  <si>
    <t xml:space="preserve">3. Alte instalatii, utilaje si mobilier (ct. 214 + 224 - 2814 - 2914)       </t>
  </si>
  <si>
    <t>4. Investitii imobiliare (ct. 215 - 2815 - 2915)</t>
  </si>
  <si>
    <t>5. Imobilizari corporale in curs de executie (ct. 231 - 2931)</t>
  </si>
  <si>
    <t>6. Investitii imobiliare in curs de executie (ct. 235 - 2935)</t>
  </si>
  <si>
    <t>7. Active corporale de explorare si evaluare a resurselor minerale (ct. 216 - 2816 - 2916)</t>
  </si>
  <si>
    <t>8. Active biologice productive (ct. 217 + 227 - 2817 - 2917)</t>
  </si>
  <si>
    <t>9. Avansuri ( ct. 4093)</t>
  </si>
  <si>
    <t xml:space="preserve">TOTAL (rd. 08 la 16) </t>
  </si>
  <si>
    <t>III. IMOBILIZARI FINANCIARE</t>
  </si>
  <si>
    <t>1. Actiuni detinute la entitatile afiliate (ct. 261 - 2961)</t>
  </si>
  <si>
    <t>2. Imprumuturi acordate entitatilor afiliate  (ct. 2671 + 2672 - 2964)</t>
  </si>
  <si>
    <t xml:space="preserve">3. Actiunile detinute la entitatile asociate si la entitatile controlate in comun (ct. 262 + 263 - 2962) </t>
  </si>
  <si>
    <t xml:space="preserve">4. Imprumuturi acordate entitatilor asociate si entitatilor controlate in comun (ct. 2673 + 2674 - 2965)                 </t>
  </si>
  <si>
    <t xml:space="preserve">5. Alte titluri imobilizate (ct. 265 + 266 - 2963)           </t>
  </si>
  <si>
    <t xml:space="preserve">6. Alte imprumuturi (ct. 2675* + 2676* + 2677 + 2678* + 2679* - 2966* - 2968*)          </t>
  </si>
  <si>
    <t xml:space="preserve">TOTAL (rd. 18 la 23) </t>
  </si>
  <si>
    <t>ACTIVE IMOBILIZATE - TOTAL (rd. 07 + 17 + 24)</t>
  </si>
  <si>
    <t xml:space="preserve"> l. STOCURI</t>
  </si>
  <si>
    <t xml:space="preserve">1. Materii prime si materiale consumabile (ct. 301 + 302 + 303 +/- 308 + 321 + 322 + 323 + 328 + 351 + 358 + 381 +/- 388 - 391 - 392 - 3951 - 3958 - 398)                                    </t>
  </si>
  <si>
    <t xml:space="preserve">2. Productia in curs de executie (ct. 331 + 332 + 341 +/- 348* - 393 - 3941 - 3952)     </t>
  </si>
  <si>
    <t xml:space="preserve">3. Produse finite si marfuri (ct. 327 + 345 + 346 + 347 +/-  348* + 354 + 356 + 357 + 361 + 326 +/- 368 + 371 +/- 378 - 3945 - 3946 - 3947- 3953 - 3954 - 3955 - 3956 - 3957 - 396 - 397 - din ct. 4428)                                   </t>
  </si>
  <si>
    <t>4. Avansuri (ct. 4091)</t>
  </si>
  <si>
    <t>TOTAL (rd. 26 la 29)</t>
  </si>
  <si>
    <t xml:space="preserve">II. CREANTE   </t>
  </si>
  <si>
    <t>(Sumele care urmeaza sa fie incasate dupa o perioada mai mare de un an trebuie prezentate separat pentru fiecare element)</t>
  </si>
  <si>
    <t xml:space="preserve">1. Creante comerciale (ct. 2675* + 2676* + 2678* + 2679* - 2966* - 2968* + 4092 + 411 + 413 + 418 - 491)          </t>
  </si>
  <si>
    <t xml:space="preserve">2. Sume de incasat de la entitatile afiliate (ct. 451** - 495*)                </t>
  </si>
  <si>
    <t xml:space="preserve">3. Sume de incasat de la entitatile asociate si entitatile controlate in comun (ct. 453 - 495*)  </t>
  </si>
  <si>
    <t xml:space="preserve">4. Alte creante (ct. 425 + 4282 + 431** + 437** + 4382 + 441** + 4424 + din ct. 4428** + 444** + 445 + 446** + 447** + 4482 + 4582 + 4662 + 461 + 473** - 496 + 5187)         </t>
  </si>
  <si>
    <t xml:space="preserve">5. Capital subscris si nevarsat (ct. 456 - 495*)                           </t>
  </si>
  <si>
    <t xml:space="preserve">TOTAL (rd. 31 la 35a)                      </t>
  </si>
  <si>
    <t xml:space="preserve">III. INVESTITII PE TERMEN SCURT </t>
  </si>
  <si>
    <t>1. Actiuni detinute la entitatile afiliate (ct. 501 - 591)</t>
  </si>
  <si>
    <t>TOTAL (rd. 37 + 38)</t>
  </si>
  <si>
    <t>ACTIVE CIRCULANTE – TOTAL (rd. 30 + 36 + 39 + 40)</t>
  </si>
  <si>
    <t>Sume de reluat intr-o perioada de pana la un an (din ct. 471*)</t>
  </si>
  <si>
    <t>Sume de reluat intr-o perioada mai mare de un an (din ct. 471*)</t>
  </si>
  <si>
    <t>D. DATORII: SUMELE CARE TREBUIE PLATITE INTR-O PERIOADA DE PANA LA UN AN</t>
  </si>
  <si>
    <t>1. Imprumuturi din emisiunea de obligatiuni, prezentandu-se separat imprumuturile din emisiunea de obligatiuni convertibile (ct. 161 + 1681 - 169)</t>
  </si>
  <si>
    <t>2. Sume datorate institutiilor de credit (ct. 1621 + 1622 + 1624 + 1625 + 1627 + 1682 + 5191 + 5192 + 5198)</t>
  </si>
  <si>
    <t>3. Avansuri incasate in contul comenzilor (ct. 419)</t>
  </si>
  <si>
    <t>4. Datorii comerciale - furnizori (ct. 401 + 404 + 408)</t>
  </si>
  <si>
    <t>5. Efecte de comert de platit (ct. 403 + 405)</t>
  </si>
  <si>
    <t xml:space="preserve">6. Sume datorate entitatilor din grup (ct. 1661 + 1685 + 2691 + 451***)          </t>
  </si>
  <si>
    <t>7. Sume datorate entitatilor asociate si entitatilor controlate in comun (ct. 1663 + 1686 + 2692 + 2693 + 453***)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</si>
  <si>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</si>
  <si>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(rd. 45 la 52)                      </t>
  </si>
  <si>
    <t xml:space="preserve">4. Datorii comerciale - furnizori (ct. 401 + 404 + 408)                      </t>
  </si>
  <si>
    <t xml:space="preserve">6. Sume datorate entitatilor din grup (ct. 1661 + 1685 + 2691 + 451***)         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</si>
  <si>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</si>
  <si>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(rd. 56 la 63)                    </t>
  </si>
  <si>
    <t xml:space="preserve">1. Provizioane pentru beneficiile angajatilor (ct. 1515 + 1517)                        </t>
  </si>
  <si>
    <t>2. Provizioane pentru impozite (ct. 1516)</t>
  </si>
  <si>
    <t>3. Alte provizioane (ct. 1511 + 1512 + 1513 + 1514 + 1518)</t>
  </si>
  <si>
    <t>1. Subventii pentru investitii (ct. 475) (rd. 70 + 71):</t>
  </si>
  <si>
    <t>Sume de reluat intr-o perioada de pana la un an (din ct. 475*)</t>
  </si>
  <si>
    <t>Sume de reluat intr-o perioada mai mare de un an (din ct. 475*)</t>
  </si>
  <si>
    <t>Sume de reluat intr-o perioada de pana la un an (din ct. 472*)</t>
  </si>
  <si>
    <t>Sume de reluat intr-o perioada mai mare de un an (din ct. 472*)</t>
  </si>
  <si>
    <t>3. Venituri in avans aferente activelor primite prin transfer de la clienti (ct. 478) (rd. 76 + 77):</t>
  </si>
  <si>
    <t>Sume de reluat intr-o perioada de pana la un an (din ct. 478*)</t>
  </si>
  <si>
    <t>Sume de reluat intr-o perioada mai mare de un an (din ct. 478*)</t>
  </si>
  <si>
    <t>Fond comercial negativ (ct. 2075)</t>
  </si>
  <si>
    <t xml:space="preserve">TOTAL (rd. 69 + 72 + 75+78) </t>
  </si>
  <si>
    <t>I. CAPITAL</t>
  </si>
  <si>
    <t xml:space="preserve">1. Capital subscris varsat (ct. 1012)     </t>
  </si>
  <si>
    <t xml:space="preserve">2. Capital subscris nevarsat (ct. 1011)    </t>
  </si>
  <si>
    <t>3. Patrimoniul regiei (ct. 1015)</t>
  </si>
  <si>
    <t>5. Alte elemente de capitaluri proprii (ct. 1031)</t>
  </si>
  <si>
    <t>SOLD C</t>
  </si>
  <si>
    <t xml:space="preserve">TOTAL (rd. 80 + 81 + 82 + 83 + 84) </t>
  </si>
  <si>
    <t>IV. REZERVE</t>
  </si>
  <si>
    <t xml:space="preserve">1. Rezerve legale (ct. 1061)              </t>
  </si>
  <si>
    <t>2. Rezerve statutare sau contractuale (ct. 1063)</t>
  </si>
  <si>
    <t xml:space="preserve">3. Alte rezerve (ct. 1068)                </t>
  </si>
  <si>
    <t xml:space="preserve">TOTAL (rd. 88 la 90)                      </t>
  </si>
  <si>
    <t xml:space="preserve">Actiuni proprii (ct. 109) </t>
  </si>
  <si>
    <t>Sold D</t>
  </si>
  <si>
    <t>Sold C</t>
  </si>
  <si>
    <t>Repartizarea profitului (ct. 129)</t>
  </si>
  <si>
    <t>Patrimoniul public (ct. 1016)</t>
  </si>
  <si>
    <t>Patrimoniu privat (ct. 1017)</t>
  </si>
  <si>
    <t xml:space="preserve">CAPITALURI - TOTAL (rd. 100 + 101 + 102) </t>
  </si>
  <si>
    <r>
      <t xml:space="preserve">A. </t>
    </r>
    <r>
      <rPr>
        <b/>
        <sz val="8"/>
        <color theme="1"/>
        <rFont val="Tahoma"/>
        <family val="2"/>
      </rPr>
      <t>ACTIVE IMOBILIZATE</t>
    </r>
  </si>
  <si>
    <r>
      <t xml:space="preserve">B. </t>
    </r>
    <r>
      <rPr>
        <b/>
        <sz val="8"/>
        <color theme="1"/>
        <rFont val="Tahoma"/>
        <family val="2"/>
      </rPr>
      <t>ACTIVE CIRCULANTE</t>
    </r>
  </si>
  <si>
    <r>
      <t>2. Alte investitii pe termen scurt (ct. 505 + 506 + 507 + din ct. 508 - 595 - 596 - 598 + 5113 + 5114)</t>
    </r>
    <r>
      <rPr>
        <b/>
        <sz val="8"/>
        <color theme="1"/>
        <rFont val="Tahoma"/>
        <family val="2"/>
      </rPr>
      <t xml:space="preserve">           </t>
    </r>
  </si>
  <si>
    <r>
      <t>C. CHELTUIELI IN AVANS</t>
    </r>
    <r>
      <rPr>
        <sz val="8"/>
        <color theme="1"/>
        <rFont val="Tahoma"/>
        <family val="2"/>
      </rPr>
      <t xml:space="preserve"> (ct. 471)</t>
    </r>
    <r>
      <rPr>
        <b/>
        <sz val="8"/>
        <color theme="1"/>
        <rFont val="Tahoma"/>
        <family val="2"/>
      </rPr>
      <t xml:space="preserve"> (rd. 43+44)</t>
    </r>
    <r>
      <rPr>
        <sz val="8"/>
        <color theme="1"/>
        <rFont val="Tahoma"/>
        <family val="2"/>
      </rPr>
      <t xml:space="preserve">        </t>
    </r>
  </si>
  <si>
    <r>
      <t xml:space="preserve">E. </t>
    </r>
    <r>
      <rPr>
        <b/>
        <sz val="8"/>
        <color theme="1"/>
        <rFont val="Tahoma"/>
        <family val="2"/>
      </rPr>
      <t xml:space="preserve">ACTIVE CIRCULANTE NETE/DATORII CURENTE NETE (rd. 41 + 43 - 53 - 70 - 73- 76) </t>
    </r>
  </si>
  <si>
    <r>
      <t xml:space="preserve">G. </t>
    </r>
    <r>
      <rPr>
        <b/>
        <sz val="8"/>
        <color theme="1"/>
        <rFont val="Tahoma"/>
        <family val="2"/>
      </rPr>
      <t>DATORII: SUMELE CARE TREBUIE PLATITE INTR-O PERIOADA MAI MARE DE UN AN</t>
    </r>
  </si>
  <si>
    <r>
      <t xml:space="preserve">H. </t>
    </r>
    <r>
      <rPr>
        <b/>
        <sz val="8"/>
        <color theme="1"/>
        <rFont val="Tahoma"/>
        <family val="2"/>
      </rPr>
      <t>PROVIZIOANE</t>
    </r>
  </si>
  <si>
    <r>
      <t>TOTAL</t>
    </r>
    <r>
      <rPr>
        <sz val="8"/>
        <color theme="1"/>
        <rFont val="Tahoma"/>
        <family val="2"/>
      </rPr>
      <t xml:space="preserve"> (rd. 65 la 67)</t>
    </r>
  </si>
  <si>
    <r>
      <t xml:space="preserve">I. </t>
    </r>
    <r>
      <rPr>
        <b/>
        <sz val="8"/>
        <color theme="1"/>
        <rFont val="Tahoma"/>
        <family val="2"/>
      </rPr>
      <t>VENITURI IN AVANS</t>
    </r>
  </si>
  <si>
    <r>
      <t xml:space="preserve">J. </t>
    </r>
    <r>
      <rPr>
        <b/>
        <sz val="8"/>
        <color theme="1"/>
        <rFont val="Tahoma"/>
        <family val="2"/>
      </rPr>
      <t>CAPITAL SI REZERVE</t>
    </r>
  </si>
  <si>
    <r>
      <t>II. PRIME DE CAPITAL</t>
    </r>
    <r>
      <rPr>
        <sz val="8"/>
        <color theme="1"/>
        <rFont val="Tahoma"/>
        <family val="2"/>
      </rPr>
      <t xml:space="preserve"> (ct. 104)</t>
    </r>
  </si>
  <si>
    <r>
      <t>III. REZERVE DIN REEVALUARE</t>
    </r>
    <r>
      <rPr>
        <sz val="8"/>
        <color theme="1"/>
        <rFont val="Tahoma"/>
        <family val="2"/>
      </rPr>
      <t xml:space="preserve"> (ct. 105)</t>
    </r>
  </si>
  <si>
    <r>
      <t>V. PROFITUL SAU PIERDEREA REPORTAT(A)</t>
    </r>
    <r>
      <rPr>
        <sz val="8"/>
        <color theme="1"/>
        <rFont val="Tahoma"/>
        <family val="2"/>
      </rPr>
      <t xml:space="preserve"> (ct. 117)</t>
    </r>
  </si>
  <si>
    <r>
      <t>IV. CASA SI CONTURI LA BANCI</t>
    </r>
    <r>
      <rPr>
        <sz val="8"/>
        <color theme="1"/>
        <rFont val="Tahoma"/>
        <family val="2"/>
      </rPr>
      <t xml:space="preserve"> </t>
    </r>
    <r>
      <rPr>
        <b/>
        <sz val="8"/>
        <color theme="1"/>
        <rFont val="Tahoma"/>
        <family val="2"/>
      </rPr>
      <t xml:space="preserve">
(ct. 508 + ct. 5112 + 512 + 531 + 532 + 541 + 542)  </t>
    </r>
  </si>
  <si>
    <t>2. Venituri inregistrate in avans (ct. 472) - total (rd. 73 + 74), din care:</t>
  </si>
  <si>
    <t>CAPITALURI PROPRII - TOTAL 
(rd. 85+86+87+91+95-96+97-98-99)</t>
  </si>
  <si>
    <t>VI. PROFITUL SAU PIERDEREA PERIOADEI (ct. 121)</t>
  </si>
  <si>
    <t>Denumirea indicatorilor</t>
  </si>
  <si>
    <t>Nr. rd.</t>
  </si>
  <si>
    <t>1. Cifra de afaceri neta (rd. 02 + 03 – 04 + 05 + 06)</t>
  </si>
  <si>
    <t>Venituri din vanzarea marfurilor (ct. 707)</t>
  </si>
  <si>
    <t>Reduceri comerciale acordate (ct. 709)</t>
  </si>
  <si>
    <t>Venituri din dobanzi inregistrate de entitatile radiate din Registrul general si care mai au in derulare contracte de leasing (ct. 766*)</t>
  </si>
  <si>
    <t>Venituri din subventii de exploatare aferente cifrei de afaceri nete (ct. 7411)</t>
  </si>
  <si>
    <t xml:space="preserve">2. Venituri aferente costului productiei in curs de executie (ct. 711 + 712) </t>
  </si>
  <si>
    <t>3. Productia realizata de entitate pentru scopurile sale proprii si capitalizata (ct. 721 + 722)</t>
  </si>
  <si>
    <t>4. Venituri din reevaluarea imobilizarilor corporale (ct. 755)</t>
  </si>
  <si>
    <t>5. Venituri din productia de investitii imobiliare (ct. 725)</t>
  </si>
  <si>
    <t>7. Alte venituri din exploatare (ct. 751+ 758 + 7815)</t>
  </si>
  <si>
    <t>- din care, venituri din fondul comercial negativ (ct. 7815)</t>
  </si>
  <si>
    <t>14</t>
  </si>
  <si>
    <t>- din care, venituri din subventii pentru investitii (ct. 7584)</t>
  </si>
  <si>
    <t>15</t>
  </si>
  <si>
    <t>8. a) Cheltuieli cu materiile prime si materialele consumabile (ct. 601 + 602)</t>
  </si>
  <si>
    <t>Alte cheltuieli materiale (ct. 603 + 604 + 606 + 608)</t>
  </si>
  <si>
    <t>b) Alte cheltuieli externe (cu energie si apa) (ct. 605 - 7413)</t>
  </si>
  <si>
    <t>c) Cheltuieli privind marfurile (ct. 607)</t>
  </si>
  <si>
    <t>Reduceri comerciale primite (ct. 609)</t>
  </si>
  <si>
    <t xml:space="preserve">9. Cheltuieli cu personalul (rd. 23 + 24), din care:  </t>
  </si>
  <si>
    <t xml:space="preserve">a) Salarii si indemnizatii (ct. 641 + 642 + 643 + 644) </t>
  </si>
  <si>
    <t>b) Cheltuieli cu asigurarile si protectia sociala (ct. 645)</t>
  </si>
  <si>
    <t xml:space="preserve">10. a) Ajustari de valoare privind imobilizarile corporale si necorporale (rd. 26 - 27) </t>
  </si>
  <si>
    <t>a.1) Cheltuieli (ct. 6811 + 6813 + 6817)</t>
  </si>
  <si>
    <t>a.2) Venituri (ct. 7813)</t>
  </si>
  <si>
    <t xml:space="preserve">b) Ajustari de valoare privind activele circulante (rd. 29 - 30) </t>
  </si>
  <si>
    <t>b.1) Cheltuieli (ct. 654 + 6814)</t>
  </si>
  <si>
    <t>b.2) Venituri  (ct. 754 + 7814)</t>
  </si>
  <si>
    <t xml:space="preserve">Alte cheltuieli de exploatare (rd. 32 la 38) </t>
  </si>
  <si>
    <t>11.1. Cheltuieli privind prestatiile externe (ct. 611 + 612 + 613 + 614 + 615 + 621 + 622 + 623 + 624 + 625 + 626 + 627 + 628)</t>
  </si>
  <si>
    <t>11.2. Cheltuieli cu alte impozite, taxe si varsaminte asimilate; cheltuieli reprezentand transferuri si contributii datorate in baza unor acte normative speciale (ct. 635 + 6586*)</t>
  </si>
  <si>
    <t>11.3. Cheltuieli cu protectia mediului inconjurator (ct. 652)</t>
  </si>
  <si>
    <t>11.4 Cheltuieli din reevaluarea imobilizarilor corporale (ct. 655)</t>
  </si>
  <si>
    <t>11.5. Cheltuieli privind calamitatile si alte evenimente similare (ct. 6587)</t>
  </si>
  <si>
    <t>11.6. Alte cheltuieli (ct. 651 + 6581+ 6582 + 6583 + 6588)</t>
  </si>
  <si>
    <t>Cheltuieli cu dobanzile de refinantare inregistrate de entitatile radiate din Registrul general si care mai au in derulare contracte de leasing (ct. 666*)</t>
  </si>
  <si>
    <t xml:space="preserve">Ajustari privind provizioanele (rd. 40 - 41) </t>
  </si>
  <si>
    <t>- Cheltuieli (ct. 6812)</t>
  </si>
  <si>
    <t>40</t>
  </si>
  <si>
    <t xml:space="preserve">- Venituri (ct. 7812) </t>
  </si>
  <si>
    <t>41</t>
  </si>
  <si>
    <t xml:space="preserve">PROFITUL SAU PIERDEREA DIN EXPLOATARE: </t>
  </si>
  <si>
    <t>43</t>
  </si>
  <si>
    <t>44</t>
  </si>
  <si>
    <t>12. Venituri din interese de participare (ct. 7611 + 7612 + 7613)</t>
  </si>
  <si>
    <t xml:space="preserve">- din care, veniturile obtinute de la entitatile afiliate </t>
  </si>
  <si>
    <t>13.Venituri din dobanzi (ct. 766*)</t>
  </si>
  <si>
    <t xml:space="preserve">- din care, veniturile obtinute de la entitatile afiliate                         </t>
  </si>
  <si>
    <t>14. Venituri din subventii de exploatare pentru dobanda datorata (ct. 7418)</t>
  </si>
  <si>
    <t xml:space="preserve">15. Alte venituri financiare (ct. 7615 + 762 + 764 + 765 + 767 + 768) </t>
  </si>
  <si>
    <t>- din care, venituri din alte imobilizari financiare (ct. 7615)</t>
  </si>
  <si>
    <t>51</t>
  </si>
  <si>
    <t xml:space="preserve">16. Ajustari de valoare privind imobilizarile financiare si investitiile financiare detinute ca active circulante (rd. 54 - 55) </t>
  </si>
  <si>
    <t xml:space="preserve">- Cheltuieli (ct. 686)  </t>
  </si>
  <si>
    <t>54</t>
  </si>
  <si>
    <t>- Venituri (ct. 786)</t>
  </si>
  <si>
    <t>55</t>
  </si>
  <si>
    <t>17. Cheltuieli privind dobanzile (ct. 666*)</t>
  </si>
  <si>
    <t xml:space="preserve">- din care, cheltuielile in relatia cu entitatile afiliate </t>
  </si>
  <si>
    <t>Alte cheltuieli financiare (ct. 663 + 664 + 665 + 667 + 668)</t>
  </si>
  <si>
    <t>CHELTUIELI FINANCIARE - TOTAL (rd. 53 + 56 + 58)</t>
  </si>
  <si>
    <t xml:space="preserve">PROFITUL SAU PIERDEREA FINANCIAR(A):             </t>
  </si>
  <si>
    <t xml:space="preserve">- Profit (rd. 52 - 59) </t>
  </si>
  <si>
    <t>60</t>
  </si>
  <si>
    <t>- Pierdere (rd. 59 - 52)</t>
  </si>
  <si>
    <t>61</t>
  </si>
  <si>
    <t>VENITURI TOTALE (rd. 16 + 52)</t>
  </si>
  <si>
    <t>CHELTUIELI TOTALE (rd. 42 + 59)</t>
  </si>
  <si>
    <t>18. PROFITUL SAU PIERDEREA BRUT(A):</t>
  </si>
  <si>
    <t>- Profit (rd.62 - 63)</t>
  </si>
  <si>
    <t>64</t>
  </si>
  <si>
    <t>- Pierdere (rd. 63 - 62)</t>
  </si>
  <si>
    <t>65</t>
  </si>
  <si>
    <t>19. Impozitul pe profit (ct. 691)</t>
  </si>
  <si>
    <t>20. Alte impozite neprezentate la elementele de mai sus (ct. 698)</t>
  </si>
  <si>
    <t>21. PROFITUL SAU PIERDEREA NET(A) A PERIOADEI:</t>
  </si>
  <si>
    <t xml:space="preserve">- Profit (rd. 64 - 66 - 67) </t>
  </si>
  <si>
    <t>68</t>
  </si>
  <si>
    <t xml:space="preserve">- Pierdere (rd. 65 + 66 + 67); (rd. 66 + 67 - 64)     </t>
  </si>
  <si>
    <t>69</t>
  </si>
  <si>
    <r>
      <t xml:space="preserve">- </t>
    </r>
    <r>
      <rPr>
        <sz val="8"/>
        <color theme="1"/>
        <rFont val="Tahoma"/>
        <family val="2"/>
      </rPr>
      <t>Profit (rd. 16 - 42)</t>
    </r>
  </si>
  <si>
    <r>
      <t xml:space="preserve">- </t>
    </r>
    <r>
      <rPr>
        <sz val="8"/>
        <color theme="1"/>
        <rFont val="Tahoma"/>
        <family val="2"/>
      </rPr>
      <t>Pierdere (rd. 42 - 16)</t>
    </r>
  </si>
  <si>
    <t>VENITURI DIN EXPLOATARE - TOTAL  
(rd. 01 + 07 - 08 + 09 + 10 + 11 + 12 + 13)</t>
  </si>
  <si>
    <t>CHELTUIELI DE EXPLOATARE – TOTAL
 (rd. 17 la 20 - 21 + 22 + 25 + 28 + 31 + 39)</t>
  </si>
  <si>
    <t>Cresteri</t>
  </si>
  <si>
    <t>Reduceri</t>
  </si>
  <si>
    <t>Capital subscris varsat</t>
  </si>
  <si>
    <t>Prime de capital</t>
  </si>
  <si>
    <t>Pierderi legate de instrumentele de capitaluri proprii (sold D)</t>
  </si>
  <si>
    <t xml:space="preserve">Sold C </t>
  </si>
  <si>
    <t xml:space="preserve">Sold D </t>
  </si>
  <si>
    <t>Profitul sau pierderea perioadei</t>
  </si>
  <si>
    <t>Total capitaluri proprii</t>
  </si>
  <si>
    <t>A</t>
  </si>
  <si>
    <t>Fluxuri de numerar din activitati de exploatare</t>
  </si>
  <si>
    <t>Rezultat financiar, net</t>
  </si>
  <si>
    <t>Numerar din exploatare inaintea modificarii capitalului circulant</t>
  </si>
  <si>
    <t>Modificarile capitalului circulant</t>
  </si>
  <si>
    <t>Fluxuri de numerar din activitati de investitii</t>
  </si>
  <si>
    <t>Plati pentru achizitionarea de imobilizari corporale si necorporale</t>
  </si>
  <si>
    <t>Fluxuri de numerar nete utilizate in activitati de investitie</t>
  </si>
  <si>
    <t>6. Creante reprezentand dividende repartizate in cursul anului (ct.463)</t>
  </si>
  <si>
    <t>35a</t>
  </si>
  <si>
    <t>Castiguri legate de instrumentele de capitaluri proprii (ct. 141)</t>
  </si>
  <si>
    <t xml:space="preserve">Nr. rd. </t>
  </si>
  <si>
    <t>3. Concesiuni, brevete, licente, marci comerciale, drepturi si active similare si alte imobilizari necorporale (ct. 205 + 208 - 2805 - 2808 - 2905 - 2908)</t>
  </si>
  <si>
    <r>
      <t xml:space="preserve">F. </t>
    </r>
    <r>
      <rPr>
        <b/>
        <sz val="8"/>
        <color theme="1"/>
        <rFont val="Tahoma"/>
        <family val="2"/>
      </rPr>
      <t xml:space="preserve">TOTAL ACTIVE MINUS DATORII CURENTE </t>
    </r>
    <r>
      <rPr>
        <b/>
        <sz val="8"/>
        <color rgb="FF000000"/>
        <rFont val="Tahoma"/>
        <family val="2"/>
      </rPr>
      <t>(rd. 25 + 44 +54)</t>
    </r>
  </si>
  <si>
    <t xml:space="preserve">4. Patrimoniul institutelor nationale de cercetare-dezvoltare (ct. 1018) </t>
  </si>
  <si>
    <t>SOLD D</t>
  </si>
  <si>
    <t xml:space="preserve">Pierderi legate de instrumentele de capitaluri proprii (ct. 149) </t>
  </si>
  <si>
    <t>Productia vanduta (ct. 701 + 702 + 703 + 704 + 705 + 706 + 708)</t>
  </si>
  <si>
    <t>6. Venituri din subventii de exploatare
(ct. 7412 + 7413 + 7414 + 7415 + 7416 + 7417 + 7419)</t>
  </si>
  <si>
    <t>VENITURI FINANCIARE - TOTAL 
(rd. 45 + 47 + 49 + 50)</t>
  </si>
  <si>
    <t>Sold la 31 decembrie 2021</t>
  </si>
  <si>
    <t>Total,</t>
  </si>
  <si>
    <t>din care</t>
  </si>
  <si>
    <t xml:space="preserve">Prin </t>
  </si>
  <si>
    <t>transfer</t>
  </si>
  <si>
    <t xml:space="preserve">Total, </t>
  </si>
  <si>
    <t>Rezerve din reevaluare</t>
  </si>
  <si>
    <t>Rezerve legale</t>
  </si>
  <si>
    <t>Alte rezerve</t>
  </si>
  <si>
    <t>Rezultatul reportat reprezentand profitul nerepartizat sau pierderea neacoperita</t>
  </si>
  <si>
    <t>Impozit pe venit platit</t>
  </si>
  <si>
    <t>Plati pentru investitii in filiale</t>
  </si>
  <si>
    <t>In cazul in care exista neconcordante sau omisiuni fata de valorile prezentate in situatiile financiare individuale, vor prevala valorile prezentate in situatiile financiare individuale.</t>
  </si>
  <si>
    <t>31.12.2022</t>
  </si>
  <si>
    <t>Sold la 31 decembrie 2022</t>
  </si>
  <si>
    <t>Fluxuri de numerar din activitati de finantare</t>
  </si>
  <si>
    <t>Trageri din imprumuturi primite de la parti afiliate</t>
  </si>
  <si>
    <t>SITUATII FINANCIARE INTERIMARE INDIVIDUALE SIMPLIFICATE</t>
  </si>
  <si>
    <t>la data si pentru perioada de sase luni incheiata la 30 iunie 2023</t>
  </si>
  <si>
    <t>BILANT INTERIMAR INDIVIDUAL</t>
  </si>
  <si>
    <t>CONTUL DE PROFIT SI PIERDERE INTERIMAR INDIVIDUAL</t>
  </si>
  <si>
    <t>SITUATIA INTERIMARA INDIVIDUALA A MODIFICARILOR IN CAPITALURILE PROPRII</t>
  </si>
  <si>
    <t>SITUATIA INTERIMARA INDIVIDUALA A FLUXURILOR DE NUMERAR</t>
  </si>
  <si>
    <t>*Valorile prezentate sunt extrase din Situatiile financiare interimare individuale simplificate pregatite la data si pentru perioada de 6 luni incheiata la 30 iunie 2023 ("situatii financiare individuale").</t>
  </si>
  <si>
    <t>la data de 30 iunie 2023</t>
  </si>
  <si>
    <t>30.06.2023</t>
  </si>
  <si>
    <t>SITUATIA INTERIMARA INDIVIDUALA A CONTULUI DE PROFIT SI PIERDERE</t>
  </si>
  <si>
    <t>pentru perioada de sase luni incheiata la 30 iunie 2023</t>
  </si>
  <si>
    <t>Perioada de sase luni
incheiata la</t>
  </si>
  <si>
    <t>30 iunie 2022</t>
  </si>
  <si>
    <t>30 iunie 2023</t>
  </si>
  <si>
    <t>Sold la 30 iunie 2022</t>
  </si>
  <si>
    <t>30.06.2022</t>
  </si>
  <si>
    <t>SITUATIA INTERIMARA INDIVIDUALA A MODIFICARILOR CAPITALULUI PROPRIU</t>
  </si>
  <si>
    <t>Sold la 30 iunie 2023</t>
  </si>
  <si>
    <t>Perioada de sase luni incheiata la</t>
  </si>
  <si>
    <t>Rezultatul brut al perioadei – pierdere/(profit)</t>
  </si>
  <si>
    <t>Ajustari pentru elementele nemonetare</t>
  </si>
  <si>
    <t>Amortizarea imobilizarilor necorporale</t>
  </si>
  <si>
    <t>Cheltuiala cu impozitul pe profit</t>
  </si>
  <si>
    <t>Crestere a creantelor si cheltuielilor in avans</t>
  </si>
  <si>
    <t>(Descrestere)/Crestere a datoriilor si veniturilor in avans</t>
  </si>
  <si>
    <t>Fluxuri de numerar nete (utilizate in)/generate din activitati de
exploatare</t>
  </si>
  <si>
    <t>Plati pentru imprumuturi acordate in filiale</t>
  </si>
  <si>
    <t>Incasari din imprumuturi acordate in filiale</t>
  </si>
  <si>
    <t>Dobanzi incasate</t>
  </si>
  <si>
    <t>Dividende primite</t>
  </si>
  <si>
    <t>Fluxuri de trezorerie generate din activitati de finantare</t>
  </si>
  <si>
    <t>Cresterea numerarului si echivalentelor de numerar in perioada</t>
  </si>
  <si>
    <t>Numerar si echivalente de numerar la inceputul perioadei</t>
  </si>
  <si>
    <t>Numerar si echivalente de numerar la sfarsitul perioadei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</si>
</sst>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applyFont="1"/>
    <xf numFmtId="164" fontId="5" fillId="0" borderId="0" xfId="1" applyNumberFormat="1" applyFont="1" applyAlignment="1"/>
    <xf numFmtId="41" fontId="5" fillId="0" borderId="0" xfId="0" applyNumberFormat="1" applyFont="1"/>
    <xf numFmtId="41" fontId="5" fillId="0" borderId="0" xfId="0" applyNumberFormat="1" applyFont="1" applyFill="1"/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Fill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D20" sqref="D20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9" t="s">
        <v>0</v>
      </c>
    </row>
    <row r="3" spans="2:6" x14ac:dyDescent="0.2">
      <c r="B3" s="10"/>
      <c r="C3" s="10"/>
      <c r="D3" s="11" t="s">
        <v>246</v>
      </c>
      <c r="E3" s="10"/>
      <c r="F3" s="10"/>
    </row>
    <row r="4" spans="2:6" x14ac:dyDescent="0.2">
      <c r="B4" s="10"/>
      <c r="C4" s="10"/>
      <c r="D4" s="11" t="s">
        <v>247</v>
      </c>
      <c r="E4" s="10"/>
      <c r="F4" s="10"/>
    </row>
    <row r="5" spans="2:6" x14ac:dyDescent="0.2">
      <c r="B5" s="6"/>
    </row>
    <row r="6" spans="2:6" x14ac:dyDescent="0.2">
      <c r="B6" s="12" t="s">
        <v>248</v>
      </c>
    </row>
    <row r="7" spans="2:6" s="18" customFormat="1" x14ac:dyDescent="0.2">
      <c r="B7" s="12" t="s">
        <v>249</v>
      </c>
    </row>
    <row r="8" spans="2:6" x14ac:dyDescent="0.2">
      <c r="B8" s="12" t="s">
        <v>250</v>
      </c>
    </row>
    <row r="9" spans="2:6" x14ac:dyDescent="0.2">
      <c r="B9" s="12" t="s">
        <v>251</v>
      </c>
    </row>
    <row r="11" spans="2:6" x14ac:dyDescent="0.2">
      <c r="B11" s="8" t="s">
        <v>252</v>
      </c>
    </row>
    <row r="12" spans="2:6" x14ac:dyDescent="0.2">
      <c r="B12" s="8" t="s">
        <v>241</v>
      </c>
    </row>
  </sheetData>
  <hyperlinks>
    <hyperlink ref="B9" location="'Sit. flux. de trezorerie'!A1" display="SITUATIA INTERIMARA CONSOLIDATA A FLUXURILOR DE NUMERAR" xr:uid="{D42AA9BD-AE16-4C79-BECF-3A0376D095E4}"/>
    <hyperlink ref="B7" location="'Sit. ct profit sau pierd'!A1" display="CONTUL DE PROFIT SI PIERDERE INTERIMAR INDIVIDUAL" xr:uid="{0644FDAD-3760-4E96-8AF2-9492F6157DB9}"/>
    <hyperlink ref="B8" location="'Sit. modif. cap proprii'!A1" display="SITUATIA CONSOLIDATA INTERIMARA A MODIFICARILOR IN CAPITALURILE PROPRII" xr:uid="{A66A8D71-DB9D-4921-8CEA-5D1A469F2D08}"/>
    <hyperlink ref="B6" location="'Sit. pozitiei financiare'!A1" display="BILANTUL INTERIMAR INDIVIDUAL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49"/>
  <sheetViews>
    <sheetView showGridLines="0" zoomScaleNormal="100" workbookViewId="0">
      <pane xSplit="3" ySplit="9" topLeftCell="D126" activePane="bottomRight" state="frozen"/>
      <selection pane="topRight" activeCell="D1" sqref="D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62" style="4" customWidth="1"/>
    <col min="2" max="2" width="7.109375" style="4" customWidth="1"/>
    <col min="3" max="3" width="5.21875" style="30" bestFit="1" customWidth="1"/>
    <col min="4" max="5" width="10.77734375" style="16" customWidth="1"/>
    <col min="6" max="16384" width="8.6640625" style="2"/>
  </cols>
  <sheetData>
    <row r="1" spans="1:5" x14ac:dyDescent="0.2">
      <c r="A1" s="1" t="s">
        <v>1</v>
      </c>
      <c r="B1" s="1"/>
    </row>
    <row r="2" spans="1:5" x14ac:dyDescent="0.2">
      <c r="A2" s="14" t="s">
        <v>2</v>
      </c>
      <c r="B2" s="1"/>
    </row>
    <row r="3" spans="1:5" x14ac:dyDescent="0.2">
      <c r="A3" s="14"/>
      <c r="B3" s="1"/>
    </row>
    <row r="4" spans="1:5" x14ac:dyDescent="0.2">
      <c r="B4" s="5" t="s">
        <v>248</v>
      </c>
    </row>
    <row r="5" spans="1:5" x14ac:dyDescent="0.2">
      <c r="B5" s="7" t="s">
        <v>253</v>
      </c>
    </row>
    <row r="8" spans="1:5" x14ac:dyDescent="0.2">
      <c r="A8" s="85" t="s">
        <v>3</v>
      </c>
      <c r="B8" s="86"/>
      <c r="C8" s="81" t="s">
        <v>220</v>
      </c>
      <c r="D8" s="84" t="s">
        <v>242</v>
      </c>
      <c r="E8" s="84" t="s">
        <v>254</v>
      </c>
    </row>
    <row r="9" spans="1:5" x14ac:dyDescent="0.2">
      <c r="A9" s="87"/>
      <c r="B9" s="88"/>
      <c r="C9" s="82"/>
      <c r="D9" s="84"/>
      <c r="E9" s="84"/>
    </row>
    <row r="10" spans="1:5" x14ac:dyDescent="0.2">
      <c r="A10" s="46" t="s">
        <v>97</v>
      </c>
      <c r="B10" s="46"/>
      <c r="C10" s="47"/>
      <c r="D10" s="22"/>
      <c r="E10" s="22"/>
    </row>
    <row r="11" spans="1:5" x14ac:dyDescent="0.2">
      <c r="A11" s="19" t="s">
        <v>4</v>
      </c>
      <c r="B11" s="19"/>
      <c r="C11" s="47"/>
      <c r="D11" s="22"/>
      <c r="E11" s="22"/>
    </row>
    <row r="12" spans="1:5" x14ac:dyDescent="0.2">
      <c r="A12" s="35" t="s">
        <v>5</v>
      </c>
      <c r="B12" s="35"/>
      <c r="C12" s="47">
        <v>1</v>
      </c>
      <c r="D12" s="63">
        <v>0</v>
      </c>
      <c r="E12" s="21">
        <v>0</v>
      </c>
    </row>
    <row r="13" spans="1:5" x14ac:dyDescent="0.2">
      <c r="A13" s="35" t="s">
        <v>6</v>
      </c>
      <c r="B13" s="35"/>
      <c r="C13" s="47">
        <v>2</v>
      </c>
      <c r="D13" s="63">
        <v>0</v>
      </c>
      <c r="E13" s="21">
        <v>0</v>
      </c>
    </row>
    <row r="14" spans="1:5" ht="20.399999999999999" x14ac:dyDescent="0.2">
      <c r="A14" s="35" t="s">
        <v>221</v>
      </c>
      <c r="B14" s="35"/>
      <c r="C14" s="47">
        <v>3</v>
      </c>
      <c r="D14" s="63">
        <v>2588</v>
      </c>
      <c r="E14" s="67">
        <v>2118</v>
      </c>
    </row>
    <row r="15" spans="1:5" x14ac:dyDescent="0.2">
      <c r="A15" s="35" t="s">
        <v>7</v>
      </c>
      <c r="B15" s="35"/>
      <c r="C15" s="47">
        <v>4</v>
      </c>
      <c r="D15" s="63">
        <v>0</v>
      </c>
      <c r="E15" s="21">
        <v>0</v>
      </c>
    </row>
    <row r="16" spans="1:5" x14ac:dyDescent="0.2">
      <c r="A16" s="35" t="s">
        <v>8</v>
      </c>
      <c r="B16" s="35"/>
      <c r="C16" s="47">
        <v>5</v>
      </c>
      <c r="D16" s="63">
        <v>0</v>
      </c>
      <c r="E16" s="21">
        <v>0</v>
      </c>
    </row>
    <row r="17" spans="1:5" x14ac:dyDescent="0.2">
      <c r="A17" s="35" t="s">
        <v>9</v>
      </c>
      <c r="B17" s="35"/>
      <c r="C17" s="47">
        <v>6</v>
      </c>
      <c r="D17" s="63">
        <v>0</v>
      </c>
      <c r="E17" s="21">
        <v>0</v>
      </c>
    </row>
    <row r="18" spans="1:5" x14ac:dyDescent="0.2">
      <c r="A18" s="19" t="s">
        <v>10</v>
      </c>
      <c r="B18" s="19"/>
      <c r="C18" s="37">
        <v>7</v>
      </c>
      <c r="D18" s="72">
        <f>SUM(D12:D17)</f>
        <v>2588</v>
      </c>
      <c r="E18" s="68">
        <f>SUM(E12:E17)</f>
        <v>2118</v>
      </c>
    </row>
    <row r="19" spans="1:5" x14ac:dyDescent="0.2">
      <c r="A19" s="35"/>
      <c r="B19" s="35"/>
      <c r="C19" s="47"/>
      <c r="D19" s="63"/>
      <c r="E19" s="21"/>
    </row>
    <row r="20" spans="1:5" x14ac:dyDescent="0.2">
      <c r="A20" s="19" t="s">
        <v>11</v>
      </c>
      <c r="B20" s="19"/>
      <c r="C20" s="47"/>
      <c r="D20" s="63"/>
      <c r="E20" s="21"/>
    </row>
    <row r="21" spans="1:5" x14ac:dyDescent="0.2">
      <c r="A21" s="35" t="s">
        <v>12</v>
      </c>
      <c r="B21" s="35"/>
      <c r="C21" s="47">
        <v>8</v>
      </c>
      <c r="D21" s="63">
        <v>0</v>
      </c>
      <c r="E21" s="21">
        <v>0</v>
      </c>
    </row>
    <row r="22" spans="1:5" x14ac:dyDescent="0.2">
      <c r="A22" s="35" t="s">
        <v>13</v>
      </c>
      <c r="B22" s="35"/>
      <c r="C22" s="47">
        <v>9</v>
      </c>
      <c r="D22" s="63">
        <v>0</v>
      </c>
      <c r="E22" s="21">
        <v>0</v>
      </c>
    </row>
    <row r="23" spans="1:5" x14ac:dyDescent="0.2">
      <c r="A23" s="35" t="s">
        <v>14</v>
      </c>
      <c r="B23" s="35"/>
      <c r="C23" s="47">
        <v>10</v>
      </c>
      <c r="D23" s="22">
        <v>20232</v>
      </c>
      <c r="E23" s="108">
        <v>17677</v>
      </c>
    </row>
    <row r="24" spans="1:5" x14ac:dyDescent="0.2">
      <c r="A24" s="35" t="s">
        <v>15</v>
      </c>
      <c r="B24" s="35"/>
      <c r="C24" s="47">
        <v>11</v>
      </c>
      <c r="D24" s="22">
        <v>0</v>
      </c>
      <c r="E24" s="22">
        <v>0</v>
      </c>
    </row>
    <row r="25" spans="1:5" x14ac:dyDescent="0.2">
      <c r="A25" s="35" t="s">
        <v>16</v>
      </c>
      <c r="B25" s="35"/>
      <c r="C25" s="47">
        <v>12</v>
      </c>
      <c r="D25" s="22">
        <v>0</v>
      </c>
      <c r="E25" s="22">
        <v>0</v>
      </c>
    </row>
    <row r="26" spans="1:5" x14ac:dyDescent="0.2">
      <c r="A26" s="35" t="s">
        <v>17</v>
      </c>
      <c r="B26" s="35"/>
      <c r="C26" s="47">
        <v>13</v>
      </c>
      <c r="D26" s="22">
        <v>0</v>
      </c>
      <c r="E26" s="22">
        <v>0</v>
      </c>
    </row>
    <row r="27" spans="1:5" x14ac:dyDescent="0.2">
      <c r="A27" s="35" t="s">
        <v>18</v>
      </c>
      <c r="B27" s="35"/>
      <c r="C27" s="47">
        <v>14</v>
      </c>
      <c r="D27" s="22">
        <v>0</v>
      </c>
      <c r="E27" s="22">
        <v>0</v>
      </c>
    </row>
    <row r="28" spans="1:5" x14ac:dyDescent="0.2">
      <c r="A28" s="35" t="s">
        <v>19</v>
      </c>
      <c r="B28" s="35"/>
      <c r="C28" s="47">
        <v>15</v>
      </c>
      <c r="D28" s="22">
        <v>0</v>
      </c>
      <c r="E28" s="22">
        <v>0</v>
      </c>
    </row>
    <row r="29" spans="1:5" x14ac:dyDescent="0.2">
      <c r="A29" s="35" t="s">
        <v>20</v>
      </c>
      <c r="B29" s="35"/>
      <c r="C29" s="47">
        <v>16</v>
      </c>
      <c r="D29" s="22">
        <v>0</v>
      </c>
      <c r="E29" s="22">
        <v>0</v>
      </c>
    </row>
    <row r="30" spans="1:5" x14ac:dyDescent="0.2">
      <c r="A30" s="19" t="s">
        <v>21</v>
      </c>
      <c r="B30" s="19"/>
      <c r="C30" s="37">
        <v>17</v>
      </c>
      <c r="D30" s="72">
        <f>SUM(D21:D29)</f>
        <v>20232</v>
      </c>
      <c r="E30" s="61">
        <f>SUM(E21:E29)</f>
        <v>17677</v>
      </c>
    </row>
    <row r="31" spans="1:5" x14ac:dyDescent="0.2">
      <c r="A31" s="35"/>
      <c r="B31" s="35"/>
      <c r="C31" s="47"/>
      <c r="D31" s="22"/>
      <c r="E31" s="22"/>
    </row>
    <row r="32" spans="1:5" x14ac:dyDescent="0.2">
      <c r="A32" s="19" t="s">
        <v>22</v>
      </c>
      <c r="B32" s="19"/>
      <c r="C32" s="47"/>
      <c r="D32" s="22"/>
      <c r="E32" s="22"/>
    </row>
    <row r="33" spans="1:5" x14ac:dyDescent="0.2">
      <c r="A33" s="35" t="s">
        <v>23</v>
      </c>
      <c r="B33" s="35"/>
      <c r="C33" s="47">
        <v>18</v>
      </c>
      <c r="D33" s="22">
        <v>89897142</v>
      </c>
      <c r="E33" s="108">
        <v>135648131</v>
      </c>
    </row>
    <row r="34" spans="1:5" x14ac:dyDescent="0.2">
      <c r="A34" s="35" t="s">
        <v>24</v>
      </c>
      <c r="B34" s="35"/>
      <c r="C34" s="47">
        <v>19</v>
      </c>
      <c r="D34" s="22">
        <v>0</v>
      </c>
      <c r="E34" s="22">
        <v>0</v>
      </c>
    </row>
    <row r="35" spans="1:5" ht="20.399999999999999" x14ac:dyDescent="0.2">
      <c r="A35" s="35" t="s">
        <v>25</v>
      </c>
      <c r="B35" s="35"/>
      <c r="C35" s="47">
        <v>20</v>
      </c>
      <c r="D35" s="22">
        <v>0</v>
      </c>
      <c r="E35" s="22">
        <v>0</v>
      </c>
    </row>
    <row r="36" spans="1:5" ht="20.399999999999999" x14ac:dyDescent="0.2">
      <c r="A36" s="35" t="s">
        <v>26</v>
      </c>
      <c r="B36" s="35"/>
      <c r="C36" s="47">
        <v>21</v>
      </c>
      <c r="D36" s="22">
        <v>0</v>
      </c>
      <c r="E36" s="22">
        <v>0</v>
      </c>
    </row>
    <row r="37" spans="1:5" x14ac:dyDescent="0.2">
      <c r="A37" s="35" t="s">
        <v>27</v>
      </c>
      <c r="B37" s="35"/>
      <c r="C37" s="47">
        <v>22</v>
      </c>
      <c r="D37" s="22">
        <v>0</v>
      </c>
      <c r="E37" s="22">
        <v>0</v>
      </c>
    </row>
    <row r="38" spans="1:5" x14ac:dyDescent="0.2">
      <c r="A38" s="35" t="s">
        <v>28</v>
      </c>
      <c r="B38" s="35"/>
      <c r="C38" s="47">
        <v>23</v>
      </c>
      <c r="D38" s="22">
        <v>0</v>
      </c>
      <c r="E38" s="22">
        <v>0</v>
      </c>
    </row>
    <row r="39" spans="1:5" x14ac:dyDescent="0.2">
      <c r="A39" s="19" t="s">
        <v>29</v>
      </c>
      <c r="B39" s="19"/>
      <c r="C39" s="37">
        <v>24</v>
      </c>
      <c r="D39" s="72">
        <f>SUM(D33:D38)</f>
        <v>89897142</v>
      </c>
      <c r="E39" s="61">
        <f>SUM(E33:E38)</f>
        <v>135648131</v>
      </c>
    </row>
    <row r="40" spans="1:5" x14ac:dyDescent="0.2">
      <c r="A40" s="35"/>
      <c r="B40" s="35"/>
      <c r="C40" s="47"/>
      <c r="D40" s="24"/>
      <c r="E40" s="24"/>
    </row>
    <row r="41" spans="1:5" x14ac:dyDescent="0.2">
      <c r="A41" s="19" t="s">
        <v>30</v>
      </c>
      <c r="B41" s="19"/>
      <c r="C41" s="37">
        <v>25</v>
      </c>
      <c r="D41" s="72">
        <f>D18+D30+D39</f>
        <v>89919962</v>
      </c>
      <c r="E41" s="61">
        <f>E18+E30+E39</f>
        <v>135667926</v>
      </c>
    </row>
    <row r="42" spans="1:5" x14ac:dyDescent="0.2">
      <c r="A42" s="35"/>
      <c r="B42" s="35"/>
      <c r="C42" s="47"/>
      <c r="D42" s="22"/>
      <c r="E42" s="22"/>
    </row>
    <row r="43" spans="1:5" x14ac:dyDescent="0.2">
      <c r="A43" s="46" t="s">
        <v>98</v>
      </c>
      <c r="B43" s="46"/>
      <c r="C43" s="47"/>
      <c r="D43" s="22"/>
      <c r="E43" s="22"/>
    </row>
    <row r="44" spans="1:5" x14ac:dyDescent="0.2">
      <c r="A44" s="19" t="s">
        <v>31</v>
      </c>
      <c r="B44" s="19"/>
      <c r="C44" s="47"/>
      <c r="D44" s="22"/>
      <c r="E44" s="22"/>
    </row>
    <row r="45" spans="1:5" ht="20.399999999999999" x14ac:dyDescent="0.2">
      <c r="A45" s="35" t="s">
        <v>32</v>
      </c>
      <c r="B45" s="35"/>
      <c r="C45" s="47">
        <v>26</v>
      </c>
      <c r="D45" s="22">
        <v>0</v>
      </c>
      <c r="E45" s="22">
        <v>0</v>
      </c>
    </row>
    <row r="46" spans="1:5" x14ac:dyDescent="0.2">
      <c r="A46" s="35" t="s">
        <v>33</v>
      </c>
      <c r="B46" s="35"/>
      <c r="C46" s="47">
        <v>27</v>
      </c>
      <c r="D46" s="22">
        <v>0</v>
      </c>
      <c r="E46" s="22">
        <v>0</v>
      </c>
    </row>
    <row r="47" spans="1:5" ht="30.6" x14ac:dyDescent="0.2">
      <c r="A47" s="35" t="s">
        <v>34</v>
      </c>
      <c r="B47" s="35"/>
      <c r="C47" s="47">
        <v>28</v>
      </c>
      <c r="D47" s="22">
        <v>0</v>
      </c>
      <c r="E47" s="22">
        <v>0</v>
      </c>
    </row>
    <row r="48" spans="1:5" x14ac:dyDescent="0.2">
      <c r="A48" s="35" t="s">
        <v>35</v>
      </c>
      <c r="B48" s="35"/>
      <c r="C48" s="47">
        <v>29</v>
      </c>
      <c r="D48" s="22">
        <v>0</v>
      </c>
      <c r="E48" s="22">
        <v>0</v>
      </c>
    </row>
    <row r="49" spans="1:5" x14ac:dyDescent="0.2">
      <c r="A49" s="19" t="s">
        <v>36</v>
      </c>
      <c r="B49" s="19"/>
      <c r="C49" s="37">
        <v>30</v>
      </c>
      <c r="D49" s="63">
        <f>SUM(D45:D48)</f>
        <v>0</v>
      </c>
      <c r="E49" s="63">
        <f>SUM(E45:E48)</f>
        <v>0</v>
      </c>
    </row>
    <row r="50" spans="1:5" x14ac:dyDescent="0.2">
      <c r="A50" s="19" t="s">
        <v>37</v>
      </c>
      <c r="B50" s="19"/>
      <c r="C50" s="49"/>
      <c r="D50" s="26"/>
      <c r="E50" s="26"/>
    </row>
    <row r="51" spans="1:5" ht="20.399999999999999" x14ac:dyDescent="0.2">
      <c r="A51" s="35" t="s">
        <v>38</v>
      </c>
      <c r="B51" s="35"/>
      <c r="C51" s="49"/>
      <c r="D51" s="26"/>
      <c r="E51" s="26"/>
    </row>
    <row r="52" spans="1:5" ht="20.399999999999999" x14ac:dyDescent="0.2">
      <c r="A52" s="35" t="s">
        <v>39</v>
      </c>
      <c r="B52" s="35"/>
      <c r="C52" s="47">
        <v>31</v>
      </c>
      <c r="D52" s="22">
        <v>780497</v>
      </c>
      <c r="E52" s="108">
        <v>763890</v>
      </c>
    </row>
    <row r="53" spans="1:5" x14ac:dyDescent="0.2">
      <c r="A53" s="35" t="s">
        <v>40</v>
      </c>
      <c r="B53" s="35"/>
      <c r="C53" s="47">
        <v>32</v>
      </c>
      <c r="D53" s="22">
        <v>79693686</v>
      </c>
      <c r="E53" s="108">
        <v>85183915</v>
      </c>
    </row>
    <row r="54" spans="1:5" x14ac:dyDescent="0.2">
      <c r="A54" s="35" t="s">
        <v>41</v>
      </c>
      <c r="B54" s="35"/>
      <c r="C54" s="47">
        <v>33</v>
      </c>
      <c r="D54" s="22">
        <v>0</v>
      </c>
      <c r="E54" s="22">
        <v>0</v>
      </c>
    </row>
    <row r="55" spans="1:5" ht="20.399999999999999" x14ac:dyDescent="0.2">
      <c r="A55" s="35" t="s">
        <v>42</v>
      </c>
      <c r="B55" s="35"/>
      <c r="C55" s="47">
        <v>34</v>
      </c>
      <c r="D55" s="22">
        <v>92</v>
      </c>
      <c r="E55" s="22">
        <v>0</v>
      </c>
    </row>
    <row r="56" spans="1:5" x14ac:dyDescent="0.2">
      <c r="A56" s="35" t="s">
        <v>43</v>
      </c>
      <c r="B56" s="35"/>
      <c r="C56" s="47">
        <v>35</v>
      </c>
      <c r="D56" s="22">
        <v>0</v>
      </c>
      <c r="E56" s="22">
        <v>0</v>
      </c>
    </row>
    <row r="57" spans="1:5" x14ac:dyDescent="0.2">
      <c r="A57" s="35" t="s">
        <v>217</v>
      </c>
      <c r="B57" s="35"/>
      <c r="C57" s="47" t="s">
        <v>218</v>
      </c>
      <c r="D57" s="22">
        <v>0</v>
      </c>
      <c r="E57" s="22">
        <v>0</v>
      </c>
    </row>
    <row r="58" spans="1:5" x14ac:dyDescent="0.2">
      <c r="A58" s="19" t="s">
        <v>44</v>
      </c>
      <c r="B58" s="19"/>
      <c r="C58" s="37">
        <v>36</v>
      </c>
      <c r="D58" s="72">
        <f>SUM(D52:D57)</f>
        <v>80474275</v>
      </c>
      <c r="E58" s="61">
        <f>SUM(E52:E57)</f>
        <v>85947805</v>
      </c>
    </row>
    <row r="59" spans="1:5" x14ac:dyDescent="0.2">
      <c r="A59" s="35"/>
      <c r="B59" s="35"/>
      <c r="C59" s="47"/>
      <c r="D59" s="22"/>
      <c r="E59" s="22"/>
    </row>
    <row r="60" spans="1:5" x14ac:dyDescent="0.2">
      <c r="A60" s="19" t="s">
        <v>45</v>
      </c>
      <c r="B60" s="19"/>
      <c r="C60" s="47"/>
      <c r="D60" s="22"/>
      <c r="E60" s="22"/>
    </row>
    <row r="61" spans="1:5" x14ac:dyDescent="0.2">
      <c r="A61" s="35" t="s">
        <v>46</v>
      </c>
      <c r="B61" s="35"/>
      <c r="C61" s="47">
        <v>37</v>
      </c>
      <c r="D61" s="22">
        <v>0</v>
      </c>
      <c r="E61" s="22">
        <v>0</v>
      </c>
    </row>
    <row r="62" spans="1:5" ht="20.399999999999999" x14ac:dyDescent="0.2">
      <c r="A62" s="35" t="s">
        <v>99</v>
      </c>
      <c r="B62" s="35"/>
      <c r="C62" s="47">
        <v>38</v>
      </c>
      <c r="D62" s="22">
        <v>0</v>
      </c>
      <c r="E62" s="22">
        <v>0</v>
      </c>
    </row>
    <row r="63" spans="1:5" x14ac:dyDescent="0.2">
      <c r="A63" s="19" t="s">
        <v>47</v>
      </c>
      <c r="B63" s="19"/>
      <c r="C63" s="37">
        <v>39</v>
      </c>
      <c r="D63" s="63">
        <f>SUM(D61:D62)</f>
        <v>0</v>
      </c>
      <c r="E63" s="63">
        <f>SUM(E61:E62)</f>
        <v>0</v>
      </c>
    </row>
    <row r="64" spans="1:5" x14ac:dyDescent="0.2">
      <c r="A64" s="45"/>
      <c r="B64" s="45"/>
      <c r="C64" s="37"/>
      <c r="D64" s="22"/>
      <c r="E64" s="22"/>
    </row>
    <row r="65" spans="1:5" ht="20.399999999999999" x14ac:dyDescent="0.2">
      <c r="A65" s="19" t="s">
        <v>110</v>
      </c>
      <c r="B65" s="19"/>
      <c r="C65" s="37">
        <v>40</v>
      </c>
      <c r="D65" s="29">
        <v>2034347</v>
      </c>
      <c r="E65" s="109">
        <v>11588700</v>
      </c>
    </row>
    <row r="66" spans="1:5" x14ac:dyDescent="0.2">
      <c r="A66" s="35"/>
      <c r="B66" s="35"/>
      <c r="C66" s="47"/>
      <c r="D66" s="22"/>
      <c r="E66" s="22"/>
    </row>
    <row r="67" spans="1:5" x14ac:dyDescent="0.2">
      <c r="A67" s="19" t="s">
        <v>48</v>
      </c>
      <c r="B67" s="19"/>
      <c r="C67" s="37">
        <v>41</v>
      </c>
      <c r="D67" s="72">
        <f>D49+D58+D63+D65</f>
        <v>82508622</v>
      </c>
      <c r="E67" s="61">
        <f>E49+E58+E63+E65</f>
        <v>97536505</v>
      </c>
    </row>
    <row r="68" spans="1:5" x14ac:dyDescent="0.2">
      <c r="A68" s="19"/>
      <c r="B68" s="19"/>
      <c r="C68" s="37"/>
      <c r="D68" s="22"/>
      <c r="E68" s="22"/>
    </row>
    <row r="69" spans="1:5" x14ac:dyDescent="0.2">
      <c r="A69" s="19" t="s">
        <v>100</v>
      </c>
      <c r="B69" s="19"/>
      <c r="C69" s="37">
        <v>42</v>
      </c>
      <c r="D69" s="72">
        <f>SUM(D70:D71)</f>
        <v>34331</v>
      </c>
      <c r="E69" s="61">
        <f>SUM(E70:E71)</f>
        <v>190122</v>
      </c>
    </row>
    <row r="70" spans="1:5" x14ac:dyDescent="0.2">
      <c r="A70" s="35" t="s">
        <v>49</v>
      </c>
      <c r="B70" s="35"/>
      <c r="C70" s="47">
        <v>43</v>
      </c>
      <c r="D70" s="22">
        <v>34331</v>
      </c>
      <c r="E70" s="108">
        <v>190122</v>
      </c>
    </row>
    <row r="71" spans="1:5" x14ac:dyDescent="0.2">
      <c r="A71" s="35" t="s">
        <v>50</v>
      </c>
      <c r="B71" s="35"/>
      <c r="C71" s="47">
        <v>44</v>
      </c>
      <c r="D71" s="22">
        <v>0</v>
      </c>
      <c r="E71" s="22">
        <v>0</v>
      </c>
    </row>
    <row r="72" spans="1:5" x14ac:dyDescent="0.2">
      <c r="A72" s="35"/>
      <c r="B72" s="35"/>
      <c r="C72" s="47"/>
      <c r="D72" s="22"/>
      <c r="E72" s="22"/>
    </row>
    <row r="73" spans="1:5" x14ac:dyDescent="0.2">
      <c r="A73" s="19" t="s">
        <v>51</v>
      </c>
      <c r="B73" s="19"/>
      <c r="C73" s="47"/>
      <c r="D73" s="22"/>
      <c r="E73" s="22"/>
    </row>
    <row r="74" spans="1:5" ht="20.399999999999999" x14ac:dyDescent="0.2">
      <c r="A74" s="35" t="s">
        <v>52</v>
      </c>
      <c r="B74" s="35"/>
      <c r="C74" s="47">
        <v>45</v>
      </c>
      <c r="D74" s="22">
        <v>0</v>
      </c>
      <c r="E74" s="22">
        <v>0</v>
      </c>
    </row>
    <row r="75" spans="1:5" ht="20.399999999999999" x14ac:dyDescent="0.2">
      <c r="A75" s="35" t="s">
        <v>53</v>
      </c>
      <c r="B75" s="35"/>
      <c r="C75" s="47">
        <v>46</v>
      </c>
      <c r="D75" s="22">
        <v>0</v>
      </c>
      <c r="E75" s="22">
        <v>0</v>
      </c>
    </row>
    <row r="76" spans="1:5" x14ac:dyDescent="0.2">
      <c r="A76" s="35" t="s">
        <v>54</v>
      </c>
      <c r="B76" s="35"/>
      <c r="C76" s="47">
        <v>47</v>
      </c>
      <c r="D76" s="22">
        <v>0</v>
      </c>
      <c r="E76" s="22">
        <v>0</v>
      </c>
    </row>
    <row r="77" spans="1:5" x14ac:dyDescent="0.2">
      <c r="A77" s="35" t="s">
        <v>55</v>
      </c>
      <c r="B77" s="35"/>
      <c r="C77" s="47">
        <v>48</v>
      </c>
      <c r="D77" s="22">
        <v>306777</v>
      </c>
      <c r="E77" s="108">
        <v>569675</v>
      </c>
    </row>
    <row r="78" spans="1:5" x14ac:dyDescent="0.2">
      <c r="A78" s="35" t="s">
        <v>56</v>
      </c>
      <c r="B78" s="35"/>
      <c r="C78" s="47">
        <v>49</v>
      </c>
      <c r="D78" s="22">
        <v>0</v>
      </c>
      <c r="E78" s="108">
        <v>0</v>
      </c>
    </row>
    <row r="79" spans="1:5" x14ac:dyDescent="0.2">
      <c r="A79" s="35" t="s">
        <v>57</v>
      </c>
      <c r="B79" s="35"/>
      <c r="C79" s="47">
        <v>50</v>
      </c>
      <c r="D79" s="22">
        <v>5118797</v>
      </c>
      <c r="E79" s="108">
        <v>10315903</v>
      </c>
    </row>
    <row r="80" spans="1:5" ht="20.399999999999999" x14ac:dyDescent="0.2">
      <c r="A80" s="35" t="s">
        <v>58</v>
      </c>
      <c r="B80" s="35"/>
      <c r="C80" s="47">
        <v>51</v>
      </c>
      <c r="D80" s="22">
        <v>0</v>
      </c>
      <c r="E80" s="108">
        <v>0</v>
      </c>
    </row>
    <row r="81" spans="1:5" ht="40.799999999999997" x14ac:dyDescent="0.2">
      <c r="A81" s="35" t="s">
        <v>59</v>
      </c>
      <c r="B81" s="35"/>
      <c r="C81" s="47">
        <v>52</v>
      </c>
      <c r="D81" s="22">
        <v>1776082</v>
      </c>
      <c r="E81" s="108">
        <v>56632865</v>
      </c>
    </row>
    <row r="82" spans="1:5" x14ac:dyDescent="0.2">
      <c r="A82" s="19" t="s">
        <v>60</v>
      </c>
      <c r="B82" s="19"/>
      <c r="C82" s="37">
        <v>53</v>
      </c>
      <c r="D82" s="72">
        <f>SUM(D74:D81)</f>
        <v>7201656</v>
      </c>
      <c r="E82" s="61">
        <f>SUM(E74:E81)</f>
        <v>67518443</v>
      </c>
    </row>
    <row r="83" spans="1:5" x14ac:dyDescent="0.2">
      <c r="A83" s="35"/>
      <c r="B83" s="35"/>
      <c r="C83" s="47"/>
      <c r="D83" s="22"/>
      <c r="E83" s="22"/>
    </row>
    <row r="84" spans="1:5" x14ac:dyDescent="0.2">
      <c r="A84" s="46" t="s">
        <v>101</v>
      </c>
      <c r="B84" s="46"/>
      <c r="C84" s="37">
        <v>54</v>
      </c>
      <c r="D84" s="72">
        <f>D67+D70-D82-D106-D109-D112</f>
        <v>75340212</v>
      </c>
      <c r="E84" s="61">
        <f>E67+E70-E82-E106-E109-E112</f>
        <v>30207326</v>
      </c>
    </row>
    <row r="85" spans="1:5" x14ac:dyDescent="0.2">
      <c r="A85" s="46" t="s">
        <v>222</v>
      </c>
      <c r="B85" s="46"/>
      <c r="C85" s="37">
        <v>55</v>
      </c>
      <c r="D85" s="28">
        <f>D41+D71+D84</f>
        <v>165260174</v>
      </c>
      <c r="E85" s="28">
        <f>E41+E71+E84</f>
        <v>165875252</v>
      </c>
    </row>
    <row r="86" spans="1:5" x14ac:dyDescent="0.2">
      <c r="A86" s="19"/>
      <c r="B86" s="19"/>
      <c r="C86" s="48"/>
      <c r="D86" s="29"/>
      <c r="E86" s="29"/>
    </row>
    <row r="87" spans="1:5" x14ac:dyDescent="0.2">
      <c r="A87" s="46" t="s">
        <v>102</v>
      </c>
      <c r="B87" s="46"/>
      <c r="C87" s="59"/>
      <c r="D87" s="24"/>
      <c r="E87" s="24"/>
    </row>
    <row r="88" spans="1:5" ht="20.399999999999999" x14ac:dyDescent="0.2">
      <c r="A88" s="35" t="s">
        <v>52</v>
      </c>
      <c r="B88" s="35"/>
      <c r="C88" s="47">
        <v>56</v>
      </c>
      <c r="D88" s="22">
        <v>0</v>
      </c>
      <c r="E88" s="22">
        <v>0</v>
      </c>
    </row>
    <row r="89" spans="1:5" ht="20.399999999999999" x14ac:dyDescent="0.2">
      <c r="A89" s="35" t="s">
        <v>53</v>
      </c>
      <c r="B89" s="35"/>
      <c r="C89" s="47">
        <v>57</v>
      </c>
      <c r="D89" s="22">
        <v>0</v>
      </c>
      <c r="E89" s="22">
        <v>0</v>
      </c>
    </row>
    <row r="90" spans="1:5" x14ac:dyDescent="0.2">
      <c r="A90" s="35" t="s">
        <v>54</v>
      </c>
      <c r="B90" s="35"/>
      <c r="C90" s="47">
        <v>58</v>
      </c>
      <c r="D90" s="22">
        <v>0</v>
      </c>
      <c r="E90" s="22">
        <v>0</v>
      </c>
    </row>
    <row r="91" spans="1:5" x14ac:dyDescent="0.2">
      <c r="A91" s="35" t="s">
        <v>61</v>
      </c>
      <c r="B91" s="35"/>
      <c r="C91" s="47">
        <v>59</v>
      </c>
      <c r="D91" s="22">
        <v>0</v>
      </c>
      <c r="E91" s="22">
        <v>0</v>
      </c>
    </row>
    <row r="92" spans="1:5" x14ac:dyDescent="0.2">
      <c r="A92" s="35" t="s">
        <v>56</v>
      </c>
      <c r="B92" s="35"/>
      <c r="C92" s="47">
        <v>60</v>
      </c>
      <c r="D92" s="22">
        <v>0</v>
      </c>
      <c r="E92" s="22">
        <v>0</v>
      </c>
    </row>
    <row r="93" spans="1:5" x14ac:dyDescent="0.2">
      <c r="A93" s="35" t="s">
        <v>62</v>
      </c>
      <c r="B93" s="35"/>
      <c r="C93" s="47">
        <v>61</v>
      </c>
      <c r="D93" s="22">
        <v>0</v>
      </c>
      <c r="E93" s="22">
        <v>0</v>
      </c>
    </row>
    <row r="94" spans="1:5" ht="20.399999999999999" x14ac:dyDescent="0.2">
      <c r="A94" s="35" t="s">
        <v>58</v>
      </c>
      <c r="B94" s="35"/>
      <c r="C94" s="47">
        <v>62</v>
      </c>
      <c r="D94" s="22">
        <v>0</v>
      </c>
      <c r="E94" s="22">
        <v>0</v>
      </c>
    </row>
    <row r="95" spans="1:5" ht="40.799999999999997" x14ac:dyDescent="0.2">
      <c r="A95" s="35" t="s">
        <v>63</v>
      </c>
      <c r="B95" s="35"/>
      <c r="C95" s="47">
        <v>63</v>
      </c>
      <c r="D95" s="22">
        <v>0</v>
      </c>
      <c r="E95" s="22">
        <v>0</v>
      </c>
    </row>
    <row r="96" spans="1:5" x14ac:dyDescent="0.2">
      <c r="A96" s="19" t="s">
        <v>64</v>
      </c>
      <c r="B96" s="19"/>
      <c r="C96" s="37">
        <v>64</v>
      </c>
      <c r="D96" s="63">
        <f>SUM(D88:D95)</f>
        <v>0</v>
      </c>
      <c r="E96" s="63">
        <f>SUM(E88:E95)</f>
        <v>0</v>
      </c>
    </row>
    <row r="97" spans="1:5" x14ac:dyDescent="0.2">
      <c r="A97" s="35"/>
      <c r="B97" s="35"/>
      <c r="C97" s="47"/>
      <c r="D97" s="22"/>
      <c r="E97" s="22"/>
    </row>
    <row r="98" spans="1:5" x14ac:dyDescent="0.2">
      <c r="A98" s="46" t="s">
        <v>103</v>
      </c>
      <c r="B98" s="46"/>
      <c r="C98" s="37"/>
      <c r="D98" s="22"/>
      <c r="E98" s="22"/>
    </row>
    <row r="99" spans="1:5" x14ac:dyDescent="0.2">
      <c r="A99" s="35" t="s">
        <v>65</v>
      </c>
      <c r="B99" s="35"/>
      <c r="C99" s="47">
        <v>65</v>
      </c>
      <c r="D99" s="22">
        <v>0</v>
      </c>
      <c r="E99" s="22">
        <v>0</v>
      </c>
    </row>
    <row r="100" spans="1:5" x14ac:dyDescent="0.2">
      <c r="A100" s="35" t="s">
        <v>66</v>
      </c>
      <c r="B100" s="35"/>
      <c r="C100" s="47">
        <v>66</v>
      </c>
      <c r="D100" s="22">
        <v>0</v>
      </c>
      <c r="E100" s="22">
        <v>0</v>
      </c>
    </row>
    <row r="101" spans="1:5" x14ac:dyDescent="0.2">
      <c r="A101" s="35" t="s">
        <v>67</v>
      </c>
      <c r="B101" s="35"/>
      <c r="C101" s="47">
        <v>67</v>
      </c>
      <c r="D101" s="22">
        <v>0</v>
      </c>
      <c r="E101" s="22">
        <v>0</v>
      </c>
    </row>
    <row r="102" spans="1:5" x14ac:dyDescent="0.2">
      <c r="A102" s="19" t="s">
        <v>104</v>
      </c>
      <c r="B102" s="19"/>
      <c r="C102" s="37">
        <v>68</v>
      </c>
      <c r="D102" s="72">
        <f>SUM(D99:D101)</f>
        <v>0</v>
      </c>
      <c r="E102" s="61">
        <f>SUM(E99:E101)</f>
        <v>0</v>
      </c>
    </row>
    <row r="103" spans="1:5" x14ac:dyDescent="0.2">
      <c r="A103" s="35"/>
      <c r="B103" s="35"/>
      <c r="C103" s="47"/>
      <c r="D103" s="22"/>
      <c r="E103" s="22"/>
    </row>
    <row r="104" spans="1:5" x14ac:dyDescent="0.2">
      <c r="A104" s="46" t="s">
        <v>105</v>
      </c>
      <c r="B104" s="46"/>
      <c r="C104" s="37"/>
      <c r="D104" s="22"/>
      <c r="E104" s="22"/>
    </row>
    <row r="105" spans="1:5" x14ac:dyDescent="0.2">
      <c r="A105" s="35" t="s">
        <v>68</v>
      </c>
      <c r="B105" s="35"/>
      <c r="C105" s="47">
        <v>69</v>
      </c>
      <c r="D105" s="72">
        <f>SUM(D106:D107)</f>
        <v>2487</v>
      </c>
      <c r="E105" s="61">
        <f>SUM(E106:E107)</f>
        <v>1944</v>
      </c>
    </row>
    <row r="106" spans="1:5" x14ac:dyDescent="0.2">
      <c r="A106" s="35" t="s">
        <v>69</v>
      </c>
      <c r="B106" s="35"/>
      <c r="C106" s="47">
        <v>70</v>
      </c>
      <c r="D106" s="22">
        <v>1085</v>
      </c>
      <c r="E106" s="108">
        <v>858</v>
      </c>
    </row>
    <row r="107" spans="1:5" x14ac:dyDescent="0.2">
      <c r="A107" s="35" t="s">
        <v>70</v>
      </c>
      <c r="B107" s="35"/>
      <c r="C107" s="47">
        <v>71</v>
      </c>
      <c r="D107" s="22">
        <v>1402</v>
      </c>
      <c r="E107" s="108">
        <v>1086</v>
      </c>
    </row>
    <row r="108" spans="1:5" x14ac:dyDescent="0.2">
      <c r="A108" s="35" t="s">
        <v>111</v>
      </c>
      <c r="B108" s="35"/>
      <c r="C108" s="47">
        <v>72</v>
      </c>
      <c r="D108" s="28">
        <f>SUM(D109:D110)</f>
        <v>0</v>
      </c>
      <c r="E108" s="28">
        <f>SUM(E109:E110)</f>
        <v>0</v>
      </c>
    </row>
    <row r="109" spans="1:5" x14ac:dyDescent="0.2">
      <c r="A109" s="35" t="s">
        <v>71</v>
      </c>
      <c r="B109" s="35"/>
      <c r="C109" s="47">
        <v>73</v>
      </c>
      <c r="D109" s="24">
        <v>0</v>
      </c>
      <c r="E109" s="24">
        <v>0</v>
      </c>
    </row>
    <row r="110" spans="1:5" x14ac:dyDescent="0.2">
      <c r="A110" s="35" t="s">
        <v>72</v>
      </c>
      <c r="B110" s="35"/>
      <c r="C110" s="47">
        <v>74</v>
      </c>
      <c r="D110" s="22">
        <v>0</v>
      </c>
      <c r="E110" s="22">
        <v>0</v>
      </c>
    </row>
    <row r="111" spans="1:5" x14ac:dyDescent="0.2">
      <c r="A111" s="35" t="s">
        <v>73</v>
      </c>
      <c r="B111" s="35"/>
      <c r="C111" s="47">
        <v>75</v>
      </c>
      <c r="D111" s="72">
        <f>SUM(D112:D113)</f>
        <v>0</v>
      </c>
      <c r="E111" s="61">
        <f>SUM(E112:E113)</f>
        <v>0</v>
      </c>
    </row>
    <row r="112" spans="1:5" x14ac:dyDescent="0.2">
      <c r="A112" s="35" t="s">
        <v>74</v>
      </c>
      <c r="B112" s="35"/>
      <c r="C112" s="47">
        <v>76</v>
      </c>
      <c r="D112" s="22">
        <v>0</v>
      </c>
      <c r="E112" s="22">
        <v>0</v>
      </c>
    </row>
    <row r="113" spans="1:5" x14ac:dyDescent="0.2">
      <c r="A113" s="35" t="s">
        <v>75</v>
      </c>
      <c r="B113" s="35"/>
      <c r="C113" s="47">
        <v>77</v>
      </c>
      <c r="D113" s="22">
        <v>0</v>
      </c>
      <c r="E113" s="22">
        <v>0</v>
      </c>
    </row>
    <row r="114" spans="1:5" x14ac:dyDescent="0.2">
      <c r="A114" s="35" t="s">
        <v>76</v>
      </c>
      <c r="B114" s="35"/>
      <c r="C114" s="47">
        <v>78</v>
      </c>
      <c r="D114" s="24">
        <v>0</v>
      </c>
      <c r="E114" s="24">
        <v>0</v>
      </c>
    </row>
    <row r="115" spans="1:5" x14ac:dyDescent="0.2">
      <c r="A115" s="19" t="s">
        <v>77</v>
      </c>
      <c r="B115" s="19"/>
      <c r="C115" s="37">
        <v>79</v>
      </c>
      <c r="D115" s="72">
        <f>D105+D108+D111+D114</f>
        <v>2487</v>
      </c>
      <c r="E115" s="61">
        <f>E105+E108+E111+E114</f>
        <v>1944</v>
      </c>
    </row>
    <row r="116" spans="1:5" x14ac:dyDescent="0.2">
      <c r="A116" s="35"/>
      <c r="B116" s="35"/>
      <c r="C116" s="47"/>
      <c r="D116" s="22"/>
      <c r="E116" s="22"/>
    </row>
    <row r="117" spans="1:5" x14ac:dyDescent="0.2">
      <c r="A117" s="46" t="s">
        <v>106</v>
      </c>
      <c r="B117" s="46"/>
      <c r="C117" s="37"/>
      <c r="D117" s="24"/>
      <c r="E117" s="24"/>
    </row>
    <row r="118" spans="1:5" x14ac:dyDescent="0.2">
      <c r="A118" s="19" t="s">
        <v>78</v>
      </c>
      <c r="B118" s="19"/>
      <c r="C118" s="37"/>
      <c r="D118" s="24"/>
      <c r="E118" s="24"/>
    </row>
    <row r="119" spans="1:5" x14ac:dyDescent="0.2">
      <c r="A119" s="35" t="s">
        <v>79</v>
      </c>
      <c r="B119" s="35"/>
      <c r="C119" s="47">
        <v>80</v>
      </c>
      <c r="D119" s="22">
        <v>176945730</v>
      </c>
      <c r="E119" s="22">
        <v>176945730</v>
      </c>
    </row>
    <row r="120" spans="1:5" x14ac:dyDescent="0.2">
      <c r="A120" s="35" t="s">
        <v>80</v>
      </c>
      <c r="B120" s="35"/>
      <c r="C120" s="47">
        <v>81</v>
      </c>
      <c r="D120" s="24">
        <v>0</v>
      </c>
      <c r="E120" s="24">
        <v>0</v>
      </c>
    </row>
    <row r="121" spans="1:5" x14ac:dyDescent="0.2">
      <c r="A121" s="35" t="s">
        <v>81</v>
      </c>
      <c r="B121" s="35"/>
      <c r="C121" s="47">
        <v>82</v>
      </c>
      <c r="D121" s="22">
        <v>0</v>
      </c>
      <c r="E121" s="22">
        <v>0</v>
      </c>
    </row>
    <row r="122" spans="1:5" x14ac:dyDescent="0.2">
      <c r="A122" s="35" t="s">
        <v>223</v>
      </c>
      <c r="B122" s="35"/>
      <c r="C122" s="47">
        <v>83</v>
      </c>
      <c r="D122" s="29">
        <v>0</v>
      </c>
      <c r="E122" s="29">
        <v>0</v>
      </c>
    </row>
    <row r="123" spans="1:5" x14ac:dyDescent="0.2">
      <c r="A123" s="60" t="s">
        <v>82</v>
      </c>
      <c r="B123" s="60" t="s">
        <v>83</v>
      </c>
      <c r="C123" s="27">
        <v>84</v>
      </c>
      <c r="D123" s="22">
        <v>0</v>
      </c>
      <c r="E123" s="22">
        <v>0</v>
      </c>
    </row>
    <row r="124" spans="1:5" x14ac:dyDescent="0.2">
      <c r="A124" s="19" t="s">
        <v>84</v>
      </c>
      <c r="B124" s="19"/>
      <c r="C124" s="20">
        <v>85</v>
      </c>
      <c r="D124" s="72">
        <f>SUM(D119:D123)</f>
        <v>176945730</v>
      </c>
      <c r="E124" s="61">
        <f>SUM(E119:E123)</f>
        <v>176945730</v>
      </c>
    </row>
    <row r="125" spans="1:5" x14ac:dyDescent="0.2">
      <c r="A125" s="19" t="s">
        <v>107</v>
      </c>
      <c r="B125" s="19"/>
      <c r="C125" s="20">
        <v>86</v>
      </c>
      <c r="D125" s="24">
        <v>38</v>
      </c>
      <c r="E125" s="24">
        <v>38</v>
      </c>
    </row>
    <row r="126" spans="1:5" x14ac:dyDescent="0.2">
      <c r="A126" s="19" t="s">
        <v>108</v>
      </c>
      <c r="B126" s="19"/>
      <c r="C126" s="20">
        <v>87</v>
      </c>
      <c r="D126" s="24">
        <v>0</v>
      </c>
      <c r="E126" s="24">
        <v>0</v>
      </c>
    </row>
    <row r="127" spans="1:5" x14ac:dyDescent="0.2">
      <c r="A127" s="19" t="s">
        <v>85</v>
      </c>
      <c r="B127" s="19"/>
      <c r="C127" s="20"/>
      <c r="D127" s="22"/>
      <c r="E127" s="22"/>
    </row>
    <row r="128" spans="1:5" x14ac:dyDescent="0.2">
      <c r="A128" s="35" t="s">
        <v>86</v>
      </c>
      <c r="B128" s="35"/>
      <c r="C128" s="27">
        <v>88</v>
      </c>
      <c r="D128" s="22">
        <v>0</v>
      </c>
      <c r="E128" s="22">
        <v>0</v>
      </c>
    </row>
    <row r="129" spans="1:5" x14ac:dyDescent="0.2">
      <c r="A129" s="35" t="s">
        <v>87</v>
      </c>
      <c r="B129" s="35"/>
      <c r="C129" s="27">
        <v>89</v>
      </c>
      <c r="D129" s="22">
        <v>0</v>
      </c>
      <c r="E129" s="22">
        <v>0</v>
      </c>
    </row>
    <row r="130" spans="1:5" x14ac:dyDescent="0.2">
      <c r="A130" s="35" t="s">
        <v>88</v>
      </c>
      <c r="B130" s="35"/>
      <c r="C130" s="27">
        <v>90</v>
      </c>
      <c r="D130" s="22">
        <v>0</v>
      </c>
      <c r="E130" s="22">
        <v>0</v>
      </c>
    </row>
    <row r="131" spans="1:5" x14ac:dyDescent="0.2">
      <c r="A131" s="19" t="s">
        <v>89</v>
      </c>
      <c r="B131" s="19"/>
      <c r="C131" s="20">
        <v>91</v>
      </c>
      <c r="D131" s="63">
        <f>SUM(D128:D130)</f>
        <v>0</v>
      </c>
      <c r="E131" s="63">
        <f>SUM(E128:E130)</f>
        <v>0</v>
      </c>
    </row>
    <row r="132" spans="1:5" x14ac:dyDescent="0.2">
      <c r="A132" s="35" t="s">
        <v>90</v>
      </c>
      <c r="B132" s="35"/>
      <c r="C132" s="27">
        <v>92</v>
      </c>
      <c r="D132" s="22">
        <v>0</v>
      </c>
      <c r="E132" s="22">
        <v>0</v>
      </c>
    </row>
    <row r="133" spans="1:5" x14ac:dyDescent="0.2">
      <c r="A133" s="35" t="s">
        <v>219</v>
      </c>
      <c r="B133" s="35"/>
      <c r="C133" s="27">
        <v>93</v>
      </c>
      <c r="D133" s="22">
        <v>0</v>
      </c>
      <c r="E133" s="22">
        <v>0</v>
      </c>
    </row>
    <row r="134" spans="1:5" x14ac:dyDescent="0.2">
      <c r="A134" s="35" t="s">
        <v>225</v>
      </c>
      <c r="B134" s="35" t="s">
        <v>224</v>
      </c>
      <c r="C134" s="27">
        <v>94</v>
      </c>
      <c r="D134" s="22">
        <v>1685451</v>
      </c>
      <c r="E134" s="22">
        <v>1685451</v>
      </c>
    </row>
    <row r="135" spans="1:5" x14ac:dyDescent="0.2">
      <c r="A135" s="35"/>
      <c r="B135" s="35"/>
      <c r="C135" s="27"/>
      <c r="D135" s="22"/>
      <c r="E135" s="22"/>
    </row>
    <row r="136" spans="1:5" x14ac:dyDescent="0.2">
      <c r="A136" s="89" t="s">
        <v>109</v>
      </c>
      <c r="B136" s="19" t="s">
        <v>92</v>
      </c>
      <c r="C136" s="20">
        <v>95</v>
      </c>
      <c r="D136" s="22">
        <v>0</v>
      </c>
      <c r="E136" s="22">
        <v>0</v>
      </c>
    </row>
    <row r="137" spans="1:5" x14ac:dyDescent="0.2">
      <c r="A137" s="90"/>
      <c r="B137" s="19" t="s">
        <v>91</v>
      </c>
      <c r="C137" s="20">
        <v>96</v>
      </c>
      <c r="D137" s="22">
        <v>175042</v>
      </c>
      <c r="E137" s="108">
        <v>10001546</v>
      </c>
    </row>
    <row r="138" spans="1:5" x14ac:dyDescent="0.2">
      <c r="A138" s="35"/>
      <c r="B138" s="35"/>
      <c r="C138" s="27"/>
      <c r="D138" s="22"/>
      <c r="E138" s="22"/>
    </row>
    <row r="139" spans="1:5" x14ac:dyDescent="0.2">
      <c r="A139" s="89" t="s">
        <v>113</v>
      </c>
      <c r="B139" s="19" t="s">
        <v>92</v>
      </c>
      <c r="C139" s="20">
        <v>97</v>
      </c>
      <c r="D139" s="24">
        <v>0</v>
      </c>
      <c r="E139" s="110">
        <v>615395</v>
      </c>
    </row>
    <row r="140" spans="1:5" x14ac:dyDescent="0.2">
      <c r="A140" s="90"/>
      <c r="B140" s="19" t="s">
        <v>91</v>
      </c>
      <c r="C140" s="20">
        <v>98</v>
      </c>
      <c r="D140" s="24">
        <v>9826503</v>
      </c>
      <c r="E140" s="110">
        <v>0</v>
      </c>
    </row>
    <row r="141" spans="1:5" x14ac:dyDescent="0.2">
      <c r="A141" s="35"/>
      <c r="B141" s="35"/>
      <c r="C141" s="27"/>
      <c r="D141" s="22"/>
      <c r="E141" s="22"/>
    </row>
    <row r="142" spans="1:5" x14ac:dyDescent="0.2">
      <c r="A142" s="35" t="s">
        <v>93</v>
      </c>
      <c r="B142" s="35"/>
      <c r="C142" s="27">
        <v>99</v>
      </c>
      <c r="D142" s="22">
        <v>0</v>
      </c>
      <c r="E142" s="22">
        <v>0</v>
      </c>
    </row>
    <row r="143" spans="1:5" x14ac:dyDescent="0.2">
      <c r="A143" s="35"/>
      <c r="B143" s="35"/>
      <c r="C143" s="27"/>
      <c r="D143" s="22"/>
      <c r="E143" s="22"/>
    </row>
    <row r="144" spans="1:5" x14ac:dyDescent="0.2">
      <c r="A144" s="89" t="s">
        <v>112</v>
      </c>
      <c r="B144" s="81"/>
      <c r="C144" s="83">
        <v>100</v>
      </c>
      <c r="D144" s="80">
        <f>D124+D125+D126+D131+D136-D137+D139-D140-D142-D134</f>
        <v>165258772</v>
      </c>
      <c r="E144" s="80">
        <f>E124+E125+E126+E131+E136-E137+E139-E140-E142-E134</f>
        <v>165874166</v>
      </c>
    </row>
    <row r="145" spans="1:5" x14ac:dyDescent="0.2">
      <c r="A145" s="90"/>
      <c r="B145" s="82"/>
      <c r="C145" s="83"/>
      <c r="D145" s="80"/>
      <c r="E145" s="80"/>
    </row>
    <row r="146" spans="1:5" x14ac:dyDescent="0.2">
      <c r="A146" s="35"/>
      <c r="B146" s="35"/>
      <c r="C146" s="27"/>
      <c r="D146" s="22"/>
      <c r="E146" s="22"/>
    </row>
    <row r="147" spans="1:5" x14ac:dyDescent="0.2">
      <c r="A147" s="35" t="s">
        <v>94</v>
      </c>
      <c r="B147" s="35"/>
      <c r="C147" s="27">
        <v>101</v>
      </c>
      <c r="D147" s="22">
        <v>0</v>
      </c>
      <c r="E147" s="22">
        <v>0</v>
      </c>
    </row>
    <row r="148" spans="1:5" x14ac:dyDescent="0.2">
      <c r="A148" s="35" t="s">
        <v>95</v>
      </c>
      <c r="B148" s="35"/>
      <c r="C148" s="27">
        <v>102</v>
      </c>
      <c r="D148" s="22">
        <v>0</v>
      </c>
      <c r="E148" s="22">
        <v>0</v>
      </c>
    </row>
    <row r="149" spans="1:5" x14ac:dyDescent="0.2">
      <c r="A149" s="19" t="s">
        <v>96</v>
      </c>
      <c r="B149" s="19"/>
      <c r="C149" s="20">
        <v>103</v>
      </c>
      <c r="D149" s="72">
        <f>D144+D147+D148</f>
        <v>165258772</v>
      </c>
      <c r="E149" s="61">
        <f>E144+E147+E148</f>
        <v>165874166</v>
      </c>
    </row>
  </sheetData>
  <mergeCells count="11">
    <mergeCell ref="E144:E145"/>
    <mergeCell ref="B144:B145"/>
    <mergeCell ref="C144:C145"/>
    <mergeCell ref="D8:D9"/>
    <mergeCell ref="E8:E9"/>
    <mergeCell ref="D144:D145"/>
    <mergeCell ref="C8:C9"/>
    <mergeCell ref="A8:B9"/>
    <mergeCell ref="A136:A137"/>
    <mergeCell ref="A144:A145"/>
    <mergeCell ref="A139:A140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88"/>
  <sheetViews>
    <sheetView showGridLines="0" zoomScaleNormal="100" workbookViewId="0">
      <pane xSplit="3" ySplit="9" topLeftCell="D67" activePane="bottomRight" state="frozen"/>
      <selection pane="topRight" activeCell="D1" sqref="D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55.21875" style="52" customWidth="1"/>
    <col min="2" max="2" width="6.21875" style="2" customWidth="1"/>
    <col min="3" max="3" width="5.21875" style="13" bestFit="1" customWidth="1"/>
    <col min="4" max="4" width="12.77734375" style="16" customWidth="1"/>
    <col min="5" max="5" width="13.6640625" style="16" bestFit="1" customWidth="1"/>
    <col min="6" max="16384" width="8.6640625" style="2"/>
  </cols>
  <sheetData>
    <row r="1" spans="1:5" x14ac:dyDescent="0.2">
      <c r="A1" s="17" t="str">
        <f>'Sit. pozitiei financiare'!A1</f>
        <v>ROCA INDUSTRY HOLDINGROCK1 SA</v>
      </c>
    </row>
    <row r="2" spans="1:5" x14ac:dyDescent="0.2">
      <c r="A2" s="3" t="str">
        <f>'Sit. pozitiei financiare'!A2</f>
        <v>(Toate sumele sunt exprimate in RON, daca nu este indicat altfel)</v>
      </c>
    </row>
    <row r="3" spans="1:5" x14ac:dyDescent="0.2">
      <c r="A3" s="3"/>
    </row>
    <row r="4" spans="1:5" s="18" customFormat="1" x14ac:dyDescent="0.2">
      <c r="A4" s="51"/>
      <c r="B4" s="31" t="s">
        <v>255</v>
      </c>
      <c r="C4" s="32"/>
      <c r="D4" s="15"/>
      <c r="E4" s="15"/>
    </row>
    <row r="5" spans="1:5" s="18" customFormat="1" x14ac:dyDescent="0.2">
      <c r="A5" s="51"/>
      <c r="B5" s="33" t="s">
        <v>256</v>
      </c>
      <c r="C5" s="32"/>
      <c r="D5" s="15"/>
      <c r="E5" s="15"/>
    </row>
    <row r="6" spans="1:5" s="18" customFormat="1" x14ac:dyDescent="0.2">
      <c r="A6" s="51"/>
      <c r="C6" s="32"/>
      <c r="D6" s="15"/>
      <c r="E6" s="15"/>
    </row>
    <row r="8" spans="1:5" ht="26.4" customHeight="1" x14ac:dyDescent="0.2">
      <c r="A8" s="85" t="s">
        <v>114</v>
      </c>
      <c r="B8" s="86"/>
      <c r="C8" s="81" t="s">
        <v>115</v>
      </c>
      <c r="D8" s="84" t="s">
        <v>257</v>
      </c>
      <c r="E8" s="84"/>
    </row>
    <row r="9" spans="1:5" x14ac:dyDescent="0.2">
      <c r="A9" s="96"/>
      <c r="B9" s="97"/>
      <c r="C9" s="82"/>
      <c r="D9" s="65" t="s">
        <v>258</v>
      </c>
      <c r="E9" s="65" t="s">
        <v>259</v>
      </c>
    </row>
    <row r="10" spans="1:5" x14ac:dyDescent="0.2">
      <c r="A10" s="99" t="s">
        <v>116</v>
      </c>
      <c r="B10" s="99"/>
      <c r="C10" s="34">
        <v>1</v>
      </c>
      <c r="D10" s="21">
        <f>D11+D12-D13+D14+D15</f>
        <v>0</v>
      </c>
      <c r="E10" s="63">
        <f>E11+E12-E13+E14+E15</f>
        <v>0</v>
      </c>
    </row>
    <row r="11" spans="1:5" x14ac:dyDescent="0.2">
      <c r="A11" s="95" t="s">
        <v>226</v>
      </c>
      <c r="B11" s="95"/>
      <c r="C11" s="36">
        <v>2</v>
      </c>
      <c r="D11" s="25">
        <v>0</v>
      </c>
      <c r="E11" s="25">
        <v>0</v>
      </c>
    </row>
    <row r="12" spans="1:5" x14ac:dyDescent="0.2">
      <c r="A12" s="95" t="s">
        <v>117</v>
      </c>
      <c r="B12" s="95"/>
      <c r="C12" s="36">
        <v>3</v>
      </c>
      <c r="D12" s="63">
        <v>0</v>
      </c>
      <c r="E12" s="63">
        <v>0</v>
      </c>
    </row>
    <row r="13" spans="1:5" x14ac:dyDescent="0.2">
      <c r="A13" s="95" t="s">
        <v>118</v>
      </c>
      <c r="B13" s="95"/>
      <c r="C13" s="36">
        <v>4</v>
      </c>
      <c r="D13" s="63">
        <v>0</v>
      </c>
      <c r="E13" s="63">
        <v>0</v>
      </c>
    </row>
    <row r="14" spans="1:5" ht="21.6" customHeight="1" x14ac:dyDescent="0.2">
      <c r="A14" s="95" t="s">
        <v>119</v>
      </c>
      <c r="B14" s="95"/>
      <c r="C14" s="36">
        <v>5</v>
      </c>
      <c r="D14" s="63">
        <v>0</v>
      </c>
      <c r="E14" s="63">
        <v>0</v>
      </c>
    </row>
    <row r="15" spans="1:5" x14ac:dyDescent="0.2">
      <c r="A15" s="95" t="s">
        <v>120</v>
      </c>
      <c r="B15" s="95"/>
      <c r="C15" s="36">
        <v>6</v>
      </c>
      <c r="D15" s="63">
        <v>0</v>
      </c>
      <c r="E15" s="63">
        <v>0</v>
      </c>
    </row>
    <row r="16" spans="1:5" x14ac:dyDescent="0.2">
      <c r="A16" s="102" t="s">
        <v>121</v>
      </c>
      <c r="B16" s="35" t="s">
        <v>92</v>
      </c>
      <c r="C16" s="36">
        <v>7</v>
      </c>
      <c r="D16" s="63">
        <v>0</v>
      </c>
      <c r="E16" s="50">
        <v>0</v>
      </c>
    </row>
    <row r="17" spans="1:5" x14ac:dyDescent="0.2">
      <c r="A17" s="102"/>
      <c r="B17" s="35" t="s">
        <v>91</v>
      </c>
      <c r="C17" s="36">
        <v>8</v>
      </c>
      <c r="D17" s="63">
        <v>0</v>
      </c>
      <c r="E17" s="63">
        <v>0</v>
      </c>
    </row>
    <row r="18" spans="1:5" x14ac:dyDescent="0.2">
      <c r="A18" s="95" t="s">
        <v>122</v>
      </c>
      <c r="B18" s="95"/>
      <c r="C18" s="36">
        <v>9</v>
      </c>
      <c r="D18" s="63">
        <v>0</v>
      </c>
      <c r="E18" s="63">
        <v>0</v>
      </c>
    </row>
    <row r="19" spans="1:5" x14ac:dyDescent="0.2">
      <c r="A19" s="95" t="s">
        <v>123</v>
      </c>
      <c r="B19" s="95"/>
      <c r="C19" s="36">
        <v>10</v>
      </c>
      <c r="D19" s="63">
        <v>0</v>
      </c>
      <c r="E19" s="63">
        <v>0</v>
      </c>
    </row>
    <row r="20" spans="1:5" x14ac:dyDescent="0.2">
      <c r="A20" s="95" t="s">
        <v>124</v>
      </c>
      <c r="B20" s="95"/>
      <c r="C20" s="36">
        <v>11</v>
      </c>
      <c r="D20" s="63">
        <v>0</v>
      </c>
      <c r="E20" s="63">
        <v>0</v>
      </c>
    </row>
    <row r="21" spans="1:5" ht="19.2" customHeight="1" x14ac:dyDescent="0.2">
      <c r="A21" s="95" t="s">
        <v>227</v>
      </c>
      <c r="B21" s="95"/>
      <c r="C21" s="36">
        <v>12</v>
      </c>
      <c r="D21" s="25">
        <v>0</v>
      </c>
      <c r="E21" s="25">
        <v>0</v>
      </c>
    </row>
    <row r="22" spans="1:5" x14ac:dyDescent="0.2">
      <c r="A22" s="95" t="s">
        <v>125</v>
      </c>
      <c r="B22" s="95"/>
      <c r="C22" s="36">
        <v>13</v>
      </c>
      <c r="D22" s="63">
        <v>228</v>
      </c>
      <c r="E22" s="63">
        <v>780</v>
      </c>
    </row>
    <row r="23" spans="1:5" x14ac:dyDescent="0.2">
      <c r="A23" s="95" t="s">
        <v>126</v>
      </c>
      <c r="B23" s="95"/>
      <c r="C23" s="36" t="s">
        <v>127</v>
      </c>
      <c r="D23" s="63">
        <v>0</v>
      </c>
      <c r="E23" s="63">
        <v>0</v>
      </c>
    </row>
    <row r="24" spans="1:5" x14ac:dyDescent="0.2">
      <c r="A24" s="95" t="s">
        <v>128</v>
      </c>
      <c r="B24" s="95"/>
      <c r="C24" s="36" t="s">
        <v>129</v>
      </c>
      <c r="D24" s="63">
        <v>0</v>
      </c>
      <c r="E24" s="63">
        <v>0</v>
      </c>
    </row>
    <row r="25" spans="1:5" x14ac:dyDescent="0.2">
      <c r="A25" s="101" t="s">
        <v>198</v>
      </c>
      <c r="B25" s="101"/>
      <c r="C25" s="34">
        <v>16</v>
      </c>
      <c r="D25" s="28">
        <f>D10+D16-D17+D18+D19+D20+D21+D22</f>
        <v>228</v>
      </c>
      <c r="E25" s="28">
        <f>E10+E16-E17+E18+E19+E20+E21+E22</f>
        <v>780</v>
      </c>
    </row>
    <row r="26" spans="1:5" x14ac:dyDescent="0.2">
      <c r="A26" s="95"/>
      <c r="B26" s="95"/>
      <c r="C26" s="36"/>
      <c r="D26" s="21"/>
      <c r="E26" s="21"/>
    </row>
    <row r="27" spans="1:5" x14ac:dyDescent="0.2">
      <c r="A27" s="99" t="s">
        <v>130</v>
      </c>
      <c r="B27" s="99"/>
      <c r="C27" s="34">
        <v>17</v>
      </c>
      <c r="D27" s="63">
        <v>27065</v>
      </c>
      <c r="E27" s="63">
        <v>29948</v>
      </c>
    </row>
    <row r="28" spans="1:5" x14ac:dyDescent="0.2">
      <c r="A28" s="95" t="s">
        <v>131</v>
      </c>
      <c r="B28" s="95"/>
      <c r="C28" s="36">
        <v>18</v>
      </c>
      <c r="D28" s="63">
        <v>8736</v>
      </c>
      <c r="E28" s="63">
        <v>2396</v>
      </c>
    </row>
    <row r="29" spans="1:5" x14ac:dyDescent="0.2">
      <c r="A29" s="95" t="s">
        <v>132</v>
      </c>
      <c r="B29" s="95"/>
      <c r="C29" s="36">
        <v>19</v>
      </c>
      <c r="D29" s="63">
        <v>0</v>
      </c>
      <c r="E29" s="63">
        <v>13072</v>
      </c>
    </row>
    <row r="30" spans="1:5" x14ac:dyDescent="0.2">
      <c r="A30" s="95" t="s">
        <v>133</v>
      </c>
      <c r="B30" s="95"/>
      <c r="C30" s="36">
        <v>20</v>
      </c>
      <c r="D30" s="63">
        <v>0</v>
      </c>
      <c r="E30" s="63">
        <v>0</v>
      </c>
    </row>
    <row r="31" spans="1:5" x14ac:dyDescent="0.2">
      <c r="A31" s="95" t="s">
        <v>134</v>
      </c>
      <c r="B31" s="95"/>
      <c r="C31" s="36">
        <v>21</v>
      </c>
      <c r="D31" s="63">
        <v>0</v>
      </c>
      <c r="E31" s="63">
        <v>0</v>
      </c>
    </row>
    <row r="32" spans="1:5" x14ac:dyDescent="0.2">
      <c r="A32" s="99" t="s">
        <v>135</v>
      </c>
      <c r="B32" s="99"/>
      <c r="C32" s="34">
        <v>22</v>
      </c>
      <c r="D32" s="72">
        <f>SUM(D33:D34)</f>
        <v>414058</v>
      </c>
      <c r="E32" s="72">
        <f>SUM(E33:E34)</f>
        <v>1320354</v>
      </c>
    </row>
    <row r="33" spans="1:5" x14ac:dyDescent="0.2">
      <c r="A33" s="95" t="s">
        <v>136</v>
      </c>
      <c r="B33" s="95"/>
      <c r="C33" s="36">
        <v>23</v>
      </c>
      <c r="D33" s="63">
        <v>414058</v>
      </c>
      <c r="E33" s="63">
        <v>1290553</v>
      </c>
    </row>
    <row r="34" spans="1:5" x14ac:dyDescent="0.2">
      <c r="A34" s="95" t="s">
        <v>137</v>
      </c>
      <c r="B34" s="95"/>
      <c r="C34" s="36">
        <v>24</v>
      </c>
      <c r="D34" s="63">
        <v>0</v>
      </c>
      <c r="E34" s="63">
        <v>29801</v>
      </c>
    </row>
    <row r="35" spans="1:5" x14ac:dyDescent="0.2">
      <c r="A35" s="98" t="s">
        <v>138</v>
      </c>
      <c r="B35" s="98"/>
      <c r="C35" s="34">
        <v>25</v>
      </c>
      <c r="D35" s="72">
        <f>D36-D37</f>
        <v>2437</v>
      </c>
      <c r="E35" s="72">
        <f>E36-E37</f>
        <v>5444</v>
      </c>
    </row>
    <row r="36" spans="1:5" x14ac:dyDescent="0.2">
      <c r="A36" s="100" t="s">
        <v>139</v>
      </c>
      <c r="B36" s="100"/>
      <c r="C36" s="36">
        <v>26</v>
      </c>
      <c r="D36" s="63">
        <v>2437</v>
      </c>
      <c r="E36" s="63">
        <v>5444</v>
      </c>
    </row>
    <row r="37" spans="1:5" x14ac:dyDescent="0.2">
      <c r="A37" s="100" t="s">
        <v>140</v>
      </c>
      <c r="B37" s="100"/>
      <c r="C37" s="36">
        <v>27</v>
      </c>
      <c r="D37" s="63">
        <v>0</v>
      </c>
      <c r="E37" s="63">
        <v>0</v>
      </c>
    </row>
    <row r="38" spans="1:5" ht="13.2" customHeight="1" x14ac:dyDescent="0.2">
      <c r="A38" s="98" t="s">
        <v>141</v>
      </c>
      <c r="B38" s="98"/>
      <c r="C38" s="62">
        <v>28</v>
      </c>
      <c r="D38" s="25">
        <f>D39-D40</f>
        <v>0</v>
      </c>
      <c r="E38" s="25">
        <f>E39-E40</f>
        <v>0</v>
      </c>
    </row>
    <row r="39" spans="1:5" x14ac:dyDescent="0.2">
      <c r="A39" s="100" t="s">
        <v>142</v>
      </c>
      <c r="B39" s="100"/>
      <c r="C39" s="36">
        <v>29</v>
      </c>
      <c r="D39" s="63">
        <v>0</v>
      </c>
      <c r="E39" s="63">
        <v>0</v>
      </c>
    </row>
    <row r="40" spans="1:5" x14ac:dyDescent="0.2">
      <c r="A40" s="95" t="s">
        <v>143</v>
      </c>
      <c r="B40" s="95"/>
      <c r="C40" s="36">
        <v>30</v>
      </c>
      <c r="D40" s="63">
        <v>0</v>
      </c>
      <c r="E40" s="63">
        <v>0</v>
      </c>
    </row>
    <row r="41" spans="1:5" x14ac:dyDescent="0.2">
      <c r="A41" s="99" t="s">
        <v>144</v>
      </c>
      <c r="B41" s="99"/>
      <c r="C41" s="34">
        <v>31</v>
      </c>
      <c r="D41" s="72">
        <f>SUM(D42:D48)</f>
        <v>646422</v>
      </c>
      <c r="E41" s="72">
        <f>SUM(E42:E48)</f>
        <v>1520062</v>
      </c>
    </row>
    <row r="42" spans="1:5" ht="20.399999999999999" customHeight="1" x14ac:dyDescent="0.2">
      <c r="A42" s="100" t="s">
        <v>145</v>
      </c>
      <c r="B42" s="100"/>
      <c r="C42" s="36">
        <v>32</v>
      </c>
      <c r="D42" s="63">
        <v>645288</v>
      </c>
      <c r="E42" s="63">
        <v>1468766</v>
      </c>
    </row>
    <row r="43" spans="1:5" ht="22.8" customHeight="1" x14ac:dyDescent="0.2">
      <c r="A43" s="100" t="s">
        <v>146</v>
      </c>
      <c r="B43" s="100"/>
      <c r="C43" s="36">
        <v>33</v>
      </c>
      <c r="D43" s="63">
        <v>500</v>
      </c>
      <c r="E43" s="63">
        <v>6330</v>
      </c>
    </row>
    <row r="44" spans="1:5" x14ac:dyDescent="0.2">
      <c r="A44" s="95" t="s">
        <v>147</v>
      </c>
      <c r="B44" s="95"/>
      <c r="C44" s="36">
        <v>34</v>
      </c>
      <c r="D44" s="63">
        <v>0</v>
      </c>
      <c r="E44" s="63">
        <v>0</v>
      </c>
    </row>
    <row r="45" spans="1:5" x14ac:dyDescent="0.2">
      <c r="A45" s="95" t="s">
        <v>148</v>
      </c>
      <c r="B45" s="95"/>
      <c r="C45" s="36">
        <v>35</v>
      </c>
      <c r="D45" s="63">
        <v>0</v>
      </c>
      <c r="E45" s="63">
        <v>0</v>
      </c>
    </row>
    <row r="46" spans="1:5" x14ac:dyDescent="0.2">
      <c r="A46" s="95" t="s">
        <v>149</v>
      </c>
      <c r="B46" s="95"/>
      <c r="C46" s="36">
        <v>36</v>
      </c>
      <c r="D46" s="63">
        <v>0</v>
      </c>
      <c r="E46" s="63">
        <v>0</v>
      </c>
    </row>
    <row r="47" spans="1:5" x14ac:dyDescent="0.2">
      <c r="A47" s="95" t="s">
        <v>150</v>
      </c>
      <c r="B47" s="95"/>
      <c r="C47" s="36">
        <v>37</v>
      </c>
      <c r="D47" s="63">
        <v>634</v>
      </c>
      <c r="E47" s="63">
        <f>45416-450</f>
        <v>44966</v>
      </c>
    </row>
    <row r="48" spans="1:5" ht="19.8" customHeight="1" x14ac:dyDescent="0.2">
      <c r="A48" s="95" t="s">
        <v>151</v>
      </c>
      <c r="B48" s="95"/>
      <c r="C48" s="36">
        <v>38</v>
      </c>
      <c r="D48" s="63">
        <v>0</v>
      </c>
      <c r="E48" s="63">
        <v>0</v>
      </c>
    </row>
    <row r="49" spans="1:5" x14ac:dyDescent="0.2">
      <c r="A49" s="95"/>
      <c r="B49" s="95"/>
      <c r="C49" s="36"/>
      <c r="D49" s="21"/>
      <c r="E49" s="21"/>
    </row>
    <row r="50" spans="1:5" x14ac:dyDescent="0.2">
      <c r="A50" s="99" t="s">
        <v>152</v>
      </c>
      <c r="B50" s="99"/>
      <c r="C50" s="34">
        <v>39</v>
      </c>
      <c r="D50" s="21">
        <f>D51-D52</f>
        <v>0</v>
      </c>
      <c r="E50" s="63">
        <f>E51-E52</f>
        <v>0</v>
      </c>
    </row>
    <row r="51" spans="1:5" x14ac:dyDescent="0.2">
      <c r="A51" s="95" t="s">
        <v>153</v>
      </c>
      <c r="B51" s="95"/>
      <c r="C51" s="36" t="s">
        <v>154</v>
      </c>
      <c r="D51" s="21">
        <v>0</v>
      </c>
      <c r="E51" s="21">
        <v>0</v>
      </c>
    </row>
    <row r="52" spans="1:5" x14ac:dyDescent="0.2">
      <c r="A52" s="95" t="s">
        <v>155</v>
      </c>
      <c r="B52" s="95"/>
      <c r="C52" s="36" t="s">
        <v>156</v>
      </c>
      <c r="D52" s="21">
        <v>0</v>
      </c>
      <c r="E52" s="21">
        <v>0</v>
      </c>
    </row>
    <row r="53" spans="1:5" ht="22.8" customHeight="1" x14ac:dyDescent="0.2">
      <c r="A53" s="99" t="s">
        <v>199</v>
      </c>
      <c r="B53" s="99"/>
      <c r="C53" s="34">
        <v>42</v>
      </c>
      <c r="D53" s="28">
        <f>SUM(D27:D30)-D31+D32+D35+D38+D41+D50</f>
        <v>1098718</v>
      </c>
      <c r="E53" s="28">
        <f>SUM(E27:E30)-E31+E32+E35+E38+E41+E50</f>
        <v>2891276</v>
      </c>
    </row>
    <row r="54" spans="1:5" x14ac:dyDescent="0.2">
      <c r="A54" s="99" t="s">
        <v>157</v>
      </c>
      <c r="B54" s="99"/>
      <c r="C54" s="34"/>
      <c r="D54" s="21"/>
      <c r="E54" s="21"/>
    </row>
    <row r="55" spans="1:5" x14ac:dyDescent="0.2">
      <c r="A55" s="99" t="s">
        <v>196</v>
      </c>
      <c r="B55" s="99"/>
      <c r="C55" s="34" t="s">
        <v>158</v>
      </c>
      <c r="D55" s="66">
        <f>IF(D25&gt;D53,D25-D53,)</f>
        <v>0</v>
      </c>
      <c r="E55" s="66">
        <f>IF(E25&gt;E53,E25-E53,)</f>
        <v>0</v>
      </c>
    </row>
    <row r="56" spans="1:5" x14ac:dyDescent="0.2">
      <c r="A56" s="99" t="s">
        <v>197</v>
      </c>
      <c r="B56" s="99"/>
      <c r="C56" s="34" t="s">
        <v>159</v>
      </c>
      <c r="D56" s="66">
        <f>IF(D25&lt;D53,D53-D25,)</f>
        <v>1098490</v>
      </c>
      <c r="E56" s="66">
        <f>IF(E25&lt;E53,E53-E25,)</f>
        <v>2890496</v>
      </c>
    </row>
    <row r="57" spans="1:5" x14ac:dyDescent="0.2">
      <c r="A57" s="95" t="s">
        <v>160</v>
      </c>
      <c r="B57" s="95"/>
      <c r="C57" s="36">
        <v>45</v>
      </c>
      <c r="D57" s="67">
        <v>0</v>
      </c>
      <c r="E57" s="67">
        <v>1500000</v>
      </c>
    </row>
    <row r="58" spans="1:5" x14ac:dyDescent="0.2">
      <c r="A58" s="95" t="s">
        <v>161</v>
      </c>
      <c r="B58" s="95"/>
      <c r="C58" s="36">
        <v>46</v>
      </c>
      <c r="D58" s="63">
        <v>0</v>
      </c>
      <c r="E58" s="63">
        <f>E57</f>
        <v>1500000</v>
      </c>
    </row>
    <row r="59" spans="1:5" x14ac:dyDescent="0.2">
      <c r="A59" s="95" t="s">
        <v>162</v>
      </c>
      <c r="B59" s="95"/>
      <c r="C59" s="36">
        <v>47</v>
      </c>
      <c r="D59" s="63">
        <v>1023751</v>
      </c>
      <c r="E59" s="63">
        <v>2232398</v>
      </c>
    </row>
    <row r="60" spans="1:5" x14ac:dyDescent="0.2">
      <c r="A60" s="95" t="s">
        <v>163</v>
      </c>
      <c r="B60" s="95"/>
      <c r="C60" s="36">
        <v>48</v>
      </c>
      <c r="D60" s="63">
        <v>1023751</v>
      </c>
      <c r="E60" s="63">
        <v>2232398</v>
      </c>
    </row>
    <row r="61" spans="1:5" x14ac:dyDescent="0.2">
      <c r="A61" s="100" t="s">
        <v>164</v>
      </c>
      <c r="B61" s="100"/>
      <c r="C61" s="36">
        <v>49</v>
      </c>
      <c r="D61" s="63">
        <v>0</v>
      </c>
      <c r="E61" s="63">
        <v>0</v>
      </c>
    </row>
    <row r="62" spans="1:5" x14ac:dyDescent="0.2">
      <c r="A62" s="95" t="s">
        <v>165</v>
      </c>
      <c r="B62" s="95"/>
      <c r="C62" s="36">
        <v>50</v>
      </c>
      <c r="D62" s="63">
        <v>18780</v>
      </c>
      <c r="E62" s="63">
        <v>93483</v>
      </c>
    </row>
    <row r="63" spans="1:5" x14ac:dyDescent="0.2">
      <c r="A63" s="95" t="s">
        <v>166</v>
      </c>
      <c r="B63" s="95"/>
      <c r="C63" s="36" t="s">
        <v>167</v>
      </c>
      <c r="D63" s="63">
        <v>0</v>
      </c>
      <c r="E63" s="63">
        <v>0</v>
      </c>
    </row>
    <row r="64" spans="1:5" ht="22.2" customHeight="1" x14ac:dyDescent="0.2">
      <c r="A64" s="99" t="s">
        <v>228</v>
      </c>
      <c r="B64" s="99"/>
      <c r="C64" s="34">
        <v>52</v>
      </c>
      <c r="D64" s="28">
        <f>D57+D59+D61+D62</f>
        <v>1042531</v>
      </c>
      <c r="E64" s="28">
        <f>E57+E59+E61+E62</f>
        <v>3825881</v>
      </c>
    </row>
    <row r="65" spans="1:5" x14ac:dyDescent="0.2">
      <c r="A65" s="99"/>
      <c r="B65" s="99"/>
      <c r="C65" s="38"/>
      <c r="D65" s="25"/>
      <c r="E65" s="28"/>
    </row>
    <row r="66" spans="1:5" ht="21.6" customHeight="1" x14ac:dyDescent="0.2">
      <c r="A66" s="100" t="s">
        <v>168</v>
      </c>
      <c r="B66" s="100"/>
      <c r="C66" s="36">
        <v>53</v>
      </c>
      <c r="D66" s="63">
        <v>0</v>
      </c>
      <c r="E66" s="63">
        <v>0</v>
      </c>
    </row>
    <row r="67" spans="1:5" x14ac:dyDescent="0.2">
      <c r="A67" s="100" t="s">
        <v>169</v>
      </c>
      <c r="B67" s="100"/>
      <c r="C67" s="36" t="s">
        <v>170</v>
      </c>
      <c r="D67" s="63">
        <v>0</v>
      </c>
      <c r="E67" s="63">
        <v>0</v>
      </c>
    </row>
    <row r="68" spans="1:5" x14ac:dyDescent="0.2">
      <c r="A68" s="100" t="s">
        <v>171</v>
      </c>
      <c r="B68" s="100"/>
      <c r="C68" s="36" t="s">
        <v>172</v>
      </c>
      <c r="D68" s="63">
        <v>0</v>
      </c>
      <c r="E68" s="63">
        <v>0</v>
      </c>
    </row>
    <row r="69" spans="1:5" x14ac:dyDescent="0.2">
      <c r="A69" s="100" t="s">
        <v>173</v>
      </c>
      <c r="B69" s="100"/>
      <c r="C69" s="36">
        <v>56</v>
      </c>
      <c r="D69" s="63">
        <v>0</v>
      </c>
      <c r="E69" s="63">
        <v>216908</v>
      </c>
    </row>
    <row r="70" spans="1:5" x14ac:dyDescent="0.2">
      <c r="A70" s="100" t="s">
        <v>174</v>
      </c>
      <c r="B70" s="100"/>
      <c r="C70" s="36">
        <v>57</v>
      </c>
      <c r="D70" s="63">
        <v>0</v>
      </c>
      <c r="E70" s="63">
        <v>0</v>
      </c>
    </row>
    <row r="71" spans="1:5" x14ac:dyDescent="0.2">
      <c r="A71" s="100" t="s">
        <v>175</v>
      </c>
      <c r="B71" s="100"/>
      <c r="C71" s="36">
        <v>58</v>
      </c>
      <c r="D71" s="63">
        <v>33547</v>
      </c>
      <c r="E71" s="63">
        <v>0</v>
      </c>
    </row>
    <row r="72" spans="1:5" x14ac:dyDescent="0.2">
      <c r="A72" s="99" t="s">
        <v>176</v>
      </c>
      <c r="B72" s="99"/>
      <c r="C72" s="34">
        <v>59</v>
      </c>
      <c r="D72" s="61">
        <f>D66+D69+D71</f>
        <v>33547</v>
      </c>
      <c r="E72" s="61">
        <f>E66+E69+E71</f>
        <v>216908</v>
      </c>
    </row>
    <row r="73" spans="1:5" x14ac:dyDescent="0.2">
      <c r="A73" s="93"/>
      <c r="B73" s="94"/>
      <c r="C73" s="62"/>
      <c r="D73" s="61"/>
      <c r="E73" s="61"/>
    </row>
    <row r="74" spans="1:5" x14ac:dyDescent="0.2">
      <c r="A74" s="99" t="s">
        <v>177</v>
      </c>
      <c r="B74" s="99"/>
      <c r="C74" s="34"/>
      <c r="D74" s="21"/>
      <c r="E74" s="21"/>
    </row>
    <row r="75" spans="1:5" x14ac:dyDescent="0.2">
      <c r="A75" s="95" t="s">
        <v>178</v>
      </c>
      <c r="B75" s="95"/>
      <c r="C75" s="34" t="s">
        <v>179</v>
      </c>
      <c r="D75" s="61">
        <f>IF(D64&gt;D72,D64-D72,)</f>
        <v>1008984</v>
      </c>
      <c r="E75" s="61">
        <f>IF(E64&gt;E72,E64-E72,)</f>
        <v>3608973</v>
      </c>
    </row>
    <row r="76" spans="1:5" x14ac:dyDescent="0.2">
      <c r="A76" s="95" t="s">
        <v>180</v>
      </c>
      <c r="B76" s="95"/>
      <c r="C76" s="34" t="s">
        <v>181</v>
      </c>
      <c r="D76" s="61">
        <f>IF(D72&gt;D64,D72-D64,)</f>
        <v>0</v>
      </c>
      <c r="E76" s="61">
        <f>IF(E72&gt;E64,E72-E64,)</f>
        <v>0</v>
      </c>
    </row>
    <row r="77" spans="1:5" x14ac:dyDescent="0.2">
      <c r="A77" s="91"/>
      <c r="B77" s="92"/>
      <c r="C77" s="62"/>
      <c r="D77" s="63"/>
      <c r="E77" s="63"/>
    </row>
    <row r="78" spans="1:5" x14ac:dyDescent="0.2">
      <c r="A78" s="99" t="s">
        <v>182</v>
      </c>
      <c r="B78" s="99"/>
      <c r="C78" s="34">
        <v>62</v>
      </c>
      <c r="D78" s="66">
        <f>D25+D64</f>
        <v>1042759</v>
      </c>
      <c r="E78" s="66">
        <f>E25+E64</f>
        <v>3826661</v>
      </c>
    </row>
    <row r="79" spans="1:5" x14ac:dyDescent="0.2">
      <c r="A79" s="99" t="s">
        <v>183</v>
      </c>
      <c r="B79" s="99"/>
      <c r="C79" s="34">
        <v>63</v>
      </c>
      <c r="D79" s="66">
        <f>D53+D72</f>
        <v>1132265</v>
      </c>
      <c r="E79" s="66">
        <f>E53+E72</f>
        <v>3108184</v>
      </c>
    </row>
    <row r="80" spans="1:5" x14ac:dyDescent="0.2">
      <c r="A80" s="93"/>
      <c r="B80" s="94"/>
      <c r="C80" s="62"/>
      <c r="D80" s="63"/>
      <c r="E80" s="61"/>
    </row>
    <row r="81" spans="1:5" x14ac:dyDescent="0.2">
      <c r="A81" s="99" t="s">
        <v>184</v>
      </c>
      <c r="B81" s="99"/>
      <c r="C81" s="34"/>
      <c r="D81" s="21"/>
      <c r="E81" s="21"/>
    </row>
    <row r="82" spans="1:5" x14ac:dyDescent="0.2">
      <c r="A82" s="95" t="s">
        <v>185</v>
      </c>
      <c r="B82" s="95"/>
      <c r="C82" s="34" t="s">
        <v>186</v>
      </c>
      <c r="D82" s="61">
        <f>IF(D78&gt;D79,D78-D79,)</f>
        <v>0</v>
      </c>
      <c r="E82" s="61">
        <f>IF(E78&gt;E79,E78-E79,)</f>
        <v>718477</v>
      </c>
    </row>
    <row r="83" spans="1:5" x14ac:dyDescent="0.2">
      <c r="A83" s="95" t="s">
        <v>187</v>
      </c>
      <c r="B83" s="95"/>
      <c r="C83" s="34" t="s">
        <v>188</v>
      </c>
      <c r="D83" s="61">
        <f>IF(D78&lt;D79,D79-D78,)</f>
        <v>89506</v>
      </c>
      <c r="E83" s="61">
        <f>IF(E78&lt;E79,E79-E78,)</f>
        <v>0</v>
      </c>
    </row>
    <row r="84" spans="1:5" x14ac:dyDescent="0.2">
      <c r="A84" s="95" t="s">
        <v>189</v>
      </c>
      <c r="B84" s="95"/>
      <c r="C84" s="36">
        <v>66</v>
      </c>
      <c r="D84" s="63">
        <v>0</v>
      </c>
      <c r="E84" s="63">
        <v>0</v>
      </c>
    </row>
    <row r="85" spans="1:5" x14ac:dyDescent="0.2">
      <c r="A85" s="95" t="s">
        <v>190</v>
      </c>
      <c r="B85" s="95"/>
      <c r="C85" s="36">
        <v>67</v>
      </c>
      <c r="D85" s="63">
        <v>10240</v>
      </c>
      <c r="E85" s="63">
        <v>103082</v>
      </c>
    </row>
    <row r="86" spans="1:5" x14ac:dyDescent="0.2">
      <c r="A86" s="98" t="s">
        <v>191</v>
      </c>
      <c r="B86" s="98"/>
      <c r="C86" s="34"/>
      <c r="D86" s="21"/>
      <c r="E86" s="21"/>
    </row>
    <row r="87" spans="1:5" x14ac:dyDescent="0.2">
      <c r="A87" s="95" t="s">
        <v>192</v>
      </c>
      <c r="B87" s="95"/>
      <c r="C87" s="34" t="s">
        <v>193</v>
      </c>
      <c r="D87" s="21">
        <v>0</v>
      </c>
      <c r="E87" s="72">
        <f>E82-E85</f>
        <v>615395</v>
      </c>
    </row>
    <row r="88" spans="1:5" x14ac:dyDescent="0.2">
      <c r="A88" s="95" t="s">
        <v>194</v>
      </c>
      <c r="B88" s="95"/>
      <c r="C88" s="34" t="s">
        <v>195</v>
      </c>
      <c r="D88" s="61">
        <f>D83-+D84+D85</f>
        <v>99746</v>
      </c>
      <c r="E88" s="72">
        <v>0</v>
      </c>
    </row>
  </sheetData>
  <mergeCells count="81">
    <mergeCell ref="D8:E8"/>
    <mergeCell ref="A10:B10"/>
    <mergeCell ref="A11:B11"/>
    <mergeCell ref="A12:B12"/>
    <mergeCell ref="A13:B13"/>
    <mergeCell ref="A14:B14"/>
    <mergeCell ref="A15:B15"/>
    <mergeCell ref="A16:A17"/>
    <mergeCell ref="A18:B18"/>
    <mergeCell ref="A22:B22"/>
    <mergeCell ref="A24:B24"/>
    <mergeCell ref="A25:B25"/>
    <mergeCell ref="A29:B29"/>
    <mergeCell ref="A23:B23"/>
    <mergeCell ref="A19:B19"/>
    <mergeCell ref="A20:B20"/>
    <mergeCell ref="A21:B21"/>
    <mergeCell ref="A26:B26"/>
    <mergeCell ref="A30:B30"/>
    <mergeCell ref="A31:B31"/>
    <mergeCell ref="A32:B32"/>
    <mergeCell ref="A33:B33"/>
    <mergeCell ref="A27:B27"/>
    <mergeCell ref="A28:B28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65:B65"/>
    <mergeCell ref="A59:B59"/>
    <mergeCell ref="A60:B60"/>
    <mergeCell ref="A61:B61"/>
    <mergeCell ref="A62:B62"/>
    <mergeCell ref="A63:B63"/>
    <mergeCell ref="A71:B71"/>
    <mergeCell ref="A72:B72"/>
    <mergeCell ref="A74:B74"/>
    <mergeCell ref="A75:B75"/>
    <mergeCell ref="A66:B66"/>
    <mergeCell ref="A67:B67"/>
    <mergeCell ref="A68:B68"/>
    <mergeCell ref="A69:B69"/>
    <mergeCell ref="A73:B73"/>
    <mergeCell ref="A77:B77"/>
    <mergeCell ref="A80:B80"/>
    <mergeCell ref="A88:B88"/>
    <mergeCell ref="A8:B9"/>
    <mergeCell ref="C8:C9"/>
    <mergeCell ref="A83:B83"/>
    <mergeCell ref="A84:B84"/>
    <mergeCell ref="A85:B85"/>
    <mergeCell ref="A86:B86"/>
    <mergeCell ref="A87:B87"/>
    <mergeCell ref="A76:B76"/>
    <mergeCell ref="A78:B78"/>
    <mergeCell ref="A79:B79"/>
    <mergeCell ref="A81:B81"/>
    <mergeCell ref="A82:B82"/>
    <mergeCell ref="A70:B70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37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35.77734375" style="4" customWidth="1"/>
    <col min="2" max="2" width="6.109375" style="2" customWidth="1"/>
    <col min="3" max="3" width="12.88671875" style="15" customWidth="1"/>
    <col min="4" max="4" width="13.33203125" style="15" bestFit="1" customWidth="1"/>
    <col min="5" max="5" width="10.88671875" style="15" bestFit="1" customWidth="1"/>
    <col min="6" max="6" width="10.5546875" style="15" customWidth="1"/>
    <col min="7" max="7" width="11.88671875" style="15" customWidth="1"/>
    <col min="8" max="8" width="13.44140625" style="15" bestFit="1" customWidth="1"/>
    <col min="9" max="9" width="12.6640625" style="15" customWidth="1"/>
    <col min="10" max="11" width="13.6640625" style="16" customWidth="1"/>
    <col min="12" max="16384" width="8.6640625" style="2"/>
  </cols>
  <sheetData>
    <row r="1" spans="1:11" x14ac:dyDescent="0.2">
      <c r="A1" s="17" t="str">
        <f>'Sit. pozitiei financiare'!A1</f>
        <v>ROCA INDUSTRY HOLDINGROCK1 SA</v>
      </c>
    </row>
    <row r="2" spans="1:11" x14ac:dyDescent="0.2">
      <c r="A2" s="3" t="str">
        <f>'Sit. pozitiei financiare'!A2</f>
        <v>(Toate sumele sunt exprimate in RON, daca nu este indicat altfel)</v>
      </c>
    </row>
    <row r="3" spans="1:11" s="18" customFormat="1" x14ac:dyDescent="0.2">
      <c r="A3" s="40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">
      <c r="A4" s="40"/>
      <c r="C4" s="41" t="s">
        <v>262</v>
      </c>
      <c r="D4" s="42"/>
      <c r="E4" s="15"/>
      <c r="F4" s="15"/>
      <c r="G4" s="15"/>
      <c r="H4" s="15"/>
      <c r="I4" s="15"/>
      <c r="J4" s="15"/>
      <c r="K4" s="15"/>
    </row>
    <row r="5" spans="1:11" s="18" customFormat="1" x14ac:dyDescent="0.2">
      <c r="A5" s="40"/>
      <c r="C5" s="43" t="s">
        <v>256</v>
      </c>
      <c r="D5" s="44"/>
      <c r="E5" s="15"/>
      <c r="F5" s="15"/>
      <c r="G5" s="15"/>
      <c r="H5" s="15"/>
      <c r="I5" s="15"/>
      <c r="J5" s="15"/>
      <c r="K5" s="15"/>
    </row>
    <row r="7" spans="1:11" ht="10.199999999999999" customHeight="1" x14ac:dyDescent="0.2">
      <c r="A7" s="83" t="s">
        <v>3</v>
      </c>
      <c r="B7" s="83"/>
      <c r="C7" s="83" t="s">
        <v>243</v>
      </c>
      <c r="D7" s="103" t="s">
        <v>200</v>
      </c>
      <c r="E7" s="103"/>
      <c r="F7" s="83" t="s">
        <v>201</v>
      </c>
      <c r="G7" s="83"/>
      <c r="H7" s="83" t="s">
        <v>263</v>
      </c>
    </row>
    <row r="8" spans="1:11" x14ac:dyDescent="0.2">
      <c r="A8" s="83"/>
      <c r="B8" s="83"/>
      <c r="C8" s="83"/>
      <c r="D8" s="20" t="s">
        <v>230</v>
      </c>
      <c r="E8" s="20" t="s">
        <v>232</v>
      </c>
      <c r="F8" s="20" t="s">
        <v>234</v>
      </c>
      <c r="G8" s="20" t="s">
        <v>232</v>
      </c>
      <c r="H8" s="83"/>
    </row>
    <row r="9" spans="1:11" x14ac:dyDescent="0.2">
      <c r="A9" s="83"/>
      <c r="B9" s="83"/>
      <c r="C9" s="83"/>
      <c r="D9" s="20" t="s">
        <v>231</v>
      </c>
      <c r="E9" s="20" t="s">
        <v>233</v>
      </c>
      <c r="F9" s="20" t="s">
        <v>231</v>
      </c>
      <c r="G9" s="20" t="s">
        <v>233</v>
      </c>
      <c r="H9" s="83"/>
    </row>
    <row r="10" spans="1:11" x14ac:dyDescent="0.2">
      <c r="A10" s="106"/>
      <c r="B10" s="106"/>
      <c r="C10" s="36">
        <v>1</v>
      </c>
      <c r="D10" s="36">
        <v>2</v>
      </c>
      <c r="E10" s="36">
        <v>3</v>
      </c>
      <c r="F10" s="36">
        <v>4</v>
      </c>
      <c r="G10" s="36">
        <v>5</v>
      </c>
      <c r="H10" s="36">
        <v>6</v>
      </c>
    </row>
    <row r="11" spans="1:11" x14ac:dyDescent="0.2">
      <c r="A11" s="106"/>
      <c r="B11" s="106"/>
      <c r="C11" s="34"/>
      <c r="D11" s="36"/>
      <c r="E11" s="36"/>
      <c r="F11" s="36"/>
      <c r="G11" s="36"/>
      <c r="H11" s="34"/>
    </row>
    <row r="12" spans="1:11" x14ac:dyDescent="0.2">
      <c r="A12" s="95" t="s">
        <v>202</v>
      </c>
      <c r="B12" s="95"/>
      <c r="C12" s="23">
        <v>176945730</v>
      </c>
      <c r="D12" s="21">
        <v>0</v>
      </c>
      <c r="E12" s="21">
        <v>0</v>
      </c>
      <c r="F12" s="21">
        <v>0</v>
      </c>
      <c r="G12" s="21">
        <v>0</v>
      </c>
      <c r="H12" s="23">
        <f>C12+D12-F12</f>
        <v>176945730</v>
      </c>
    </row>
    <row r="13" spans="1:11" x14ac:dyDescent="0.2">
      <c r="A13" s="95" t="s">
        <v>203</v>
      </c>
      <c r="B13" s="95"/>
      <c r="C13" s="23">
        <v>38</v>
      </c>
      <c r="D13" s="21">
        <v>0</v>
      </c>
      <c r="E13" s="21">
        <v>0</v>
      </c>
      <c r="F13" s="21">
        <v>0</v>
      </c>
      <c r="G13" s="21">
        <v>0</v>
      </c>
      <c r="H13" s="64">
        <f t="shared" ref="H13:H18" si="0">C13+D13-F13</f>
        <v>38</v>
      </c>
    </row>
    <row r="14" spans="1:11" x14ac:dyDescent="0.2">
      <c r="A14" s="102" t="s">
        <v>204</v>
      </c>
      <c r="B14" s="102"/>
      <c r="C14" s="23">
        <v>-1685451</v>
      </c>
      <c r="D14" s="21">
        <v>0</v>
      </c>
      <c r="E14" s="21">
        <v>0</v>
      </c>
      <c r="F14" s="23">
        <v>0</v>
      </c>
      <c r="G14" s="21">
        <v>0</v>
      </c>
      <c r="H14" s="64">
        <f t="shared" si="0"/>
        <v>-1685451</v>
      </c>
    </row>
    <row r="15" spans="1:11" x14ac:dyDescent="0.2">
      <c r="A15" s="95" t="s">
        <v>238</v>
      </c>
      <c r="B15" s="35" t="s">
        <v>205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f t="shared" si="0"/>
        <v>0</v>
      </c>
    </row>
    <row r="16" spans="1:11" x14ac:dyDescent="0.2">
      <c r="A16" s="95"/>
      <c r="B16" s="35" t="s">
        <v>206</v>
      </c>
      <c r="C16" s="23">
        <v>-175042</v>
      </c>
      <c r="D16" s="21">
        <f>C18</f>
        <v>-9826503</v>
      </c>
      <c r="E16" s="21">
        <f>D16</f>
        <v>-9826503</v>
      </c>
      <c r="F16" s="21">
        <v>0</v>
      </c>
      <c r="G16" s="21">
        <v>0</v>
      </c>
      <c r="H16" s="64">
        <f t="shared" si="0"/>
        <v>-10001545</v>
      </c>
    </row>
    <row r="17" spans="1:8" x14ac:dyDescent="0.2">
      <c r="A17" s="104" t="s">
        <v>207</v>
      </c>
      <c r="B17" s="35" t="s">
        <v>205</v>
      </c>
      <c r="C17" s="23">
        <v>0</v>
      </c>
      <c r="D17" s="21">
        <v>615395</v>
      </c>
      <c r="E17" s="21">
        <v>0</v>
      </c>
      <c r="F17" s="21">
        <v>0</v>
      </c>
      <c r="G17" s="21">
        <v>0</v>
      </c>
      <c r="H17" s="64">
        <f t="shared" si="0"/>
        <v>615395</v>
      </c>
    </row>
    <row r="18" spans="1:8" x14ac:dyDescent="0.2">
      <c r="A18" s="105"/>
      <c r="B18" s="35" t="s">
        <v>206</v>
      </c>
      <c r="C18" s="23">
        <v>-9826503</v>
      </c>
      <c r="D18" s="21">
        <v>0</v>
      </c>
      <c r="E18" s="21">
        <v>0</v>
      </c>
      <c r="F18" s="21">
        <f>C18</f>
        <v>-9826503</v>
      </c>
      <c r="G18" s="21">
        <f>F18</f>
        <v>-9826503</v>
      </c>
      <c r="H18" s="64">
        <f t="shared" si="0"/>
        <v>0</v>
      </c>
    </row>
    <row r="19" spans="1:8" x14ac:dyDescent="0.2">
      <c r="A19" s="101" t="s">
        <v>208</v>
      </c>
      <c r="B19" s="101"/>
      <c r="C19" s="23">
        <v>165258772</v>
      </c>
      <c r="D19" s="64">
        <f t="shared" ref="D19:H19" si="1">SUM(D12:D18)</f>
        <v>-9211108</v>
      </c>
      <c r="E19" s="64">
        <f t="shared" si="1"/>
        <v>-9826503</v>
      </c>
      <c r="F19" s="64">
        <f t="shared" si="1"/>
        <v>-9826503</v>
      </c>
      <c r="G19" s="64">
        <f t="shared" si="1"/>
        <v>-9826503</v>
      </c>
      <c r="H19" s="64">
        <f t="shared" si="1"/>
        <v>165874167</v>
      </c>
    </row>
    <row r="22" spans="1:8" ht="10.8" customHeight="1" x14ac:dyDescent="0.2">
      <c r="A22" s="83" t="s">
        <v>3</v>
      </c>
      <c r="B22" s="83"/>
      <c r="C22" s="83" t="s">
        <v>229</v>
      </c>
      <c r="D22" s="103" t="s">
        <v>200</v>
      </c>
      <c r="E22" s="103"/>
      <c r="F22" s="83" t="s">
        <v>201</v>
      </c>
      <c r="G22" s="83"/>
      <c r="H22" s="83" t="s">
        <v>260</v>
      </c>
    </row>
    <row r="23" spans="1:8" x14ac:dyDescent="0.2">
      <c r="A23" s="83"/>
      <c r="B23" s="83"/>
      <c r="C23" s="83"/>
      <c r="D23" s="73" t="s">
        <v>230</v>
      </c>
      <c r="E23" s="73" t="s">
        <v>232</v>
      </c>
      <c r="F23" s="73" t="s">
        <v>234</v>
      </c>
      <c r="G23" s="73" t="s">
        <v>232</v>
      </c>
      <c r="H23" s="83"/>
    </row>
    <row r="24" spans="1:8" x14ac:dyDescent="0.2">
      <c r="A24" s="83"/>
      <c r="B24" s="83"/>
      <c r="C24" s="83"/>
      <c r="D24" s="73" t="s">
        <v>231</v>
      </c>
      <c r="E24" s="73" t="s">
        <v>233</v>
      </c>
      <c r="F24" s="73" t="s">
        <v>231</v>
      </c>
      <c r="G24" s="73" t="s">
        <v>233</v>
      </c>
      <c r="H24" s="83"/>
    </row>
    <row r="25" spans="1:8" x14ac:dyDescent="0.2">
      <c r="A25" s="106"/>
      <c r="B25" s="106"/>
      <c r="C25" s="78">
        <v>1</v>
      </c>
      <c r="D25" s="78">
        <v>2</v>
      </c>
      <c r="E25" s="78">
        <v>3</v>
      </c>
      <c r="F25" s="78">
        <v>4</v>
      </c>
      <c r="G25" s="78">
        <v>5</v>
      </c>
      <c r="H25" s="78">
        <v>6</v>
      </c>
    </row>
    <row r="26" spans="1:8" x14ac:dyDescent="0.2">
      <c r="A26" s="106"/>
      <c r="B26" s="106"/>
      <c r="C26" s="79"/>
      <c r="D26" s="78"/>
      <c r="E26" s="78"/>
      <c r="F26" s="78"/>
      <c r="G26" s="78"/>
      <c r="H26" s="79"/>
    </row>
    <row r="27" spans="1:8" x14ac:dyDescent="0.2">
      <c r="A27" s="95" t="s">
        <v>202</v>
      </c>
      <c r="B27" s="95"/>
      <c r="C27" s="72">
        <v>176945730</v>
      </c>
      <c r="D27" s="63">
        <v>0</v>
      </c>
      <c r="E27" s="63">
        <v>0</v>
      </c>
      <c r="F27" s="63">
        <v>0</v>
      </c>
      <c r="G27" s="63">
        <v>0</v>
      </c>
      <c r="H27" s="72">
        <v>176945730</v>
      </c>
    </row>
    <row r="28" spans="1:8" x14ac:dyDescent="0.2">
      <c r="A28" s="95" t="s">
        <v>203</v>
      </c>
      <c r="B28" s="95"/>
      <c r="C28" s="72">
        <v>38</v>
      </c>
      <c r="D28" s="63">
        <v>0</v>
      </c>
      <c r="E28" s="63">
        <v>0</v>
      </c>
      <c r="F28" s="63">
        <v>0</v>
      </c>
      <c r="G28" s="63">
        <v>0</v>
      </c>
      <c r="H28" s="72">
        <v>38</v>
      </c>
    </row>
    <row r="29" spans="1:8" x14ac:dyDescent="0.2">
      <c r="A29" s="102" t="s">
        <v>235</v>
      </c>
      <c r="B29" s="102"/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</row>
    <row r="30" spans="1:8" x14ac:dyDescent="0.2">
      <c r="A30" s="102" t="s">
        <v>236</v>
      </c>
      <c r="B30" s="102"/>
      <c r="C30" s="72">
        <v>0</v>
      </c>
      <c r="D30" s="72">
        <v>0</v>
      </c>
      <c r="E30" s="72">
        <v>0</v>
      </c>
      <c r="F30" s="63">
        <v>0</v>
      </c>
      <c r="G30" s="63">
        <v>0</v>
      </c>
      <c r="H30" s="72">
        <v>0</v>
      </c>
    </row>
    <row r="31" spans="1:8" x14ac:dyDescent="0.2">
      <c r="A31" s="102" t="s">
        <v>237</v>
      </c>
      <c r="B31" s="102"/>
      <c r="C31" s="72">
        <v>0</v>
      </c>
      <c r="D31" s="72">
        <v>0</v>
      </c>
      <c r="E31" s="72">
        <v>0</v>
      </c>
      <c r="F31" s="72">
        <v>0</v>
      </c>
      <c r="G31" s="63">
        <v>0</v>
      </c>
      <c r="H31" s="72">
        <v>0</v>
      </c>
    </row>
    <row r="32" spans="1:8" x14ac:dyDescent="0.2">
      <c r="A32" s="102" t="s">
        <v>204</v>
      </c>
      <c r="B32" s="102"/>
      <c r="C32" s="72">
        <v>-1619421</v>
      </c>
      <c r="D32" s="63">
        <v>-44894</v>
      </c>
      <c r="E32" s="63">
        <v>0</v>
      </c>
      <c r="F32" s="72">
        <v>0</v>
      </c>
      <c r="G32" s="63">
        <v>0</v>
      </c>
      <c r="H32" s="72">
        <v>-1664315</v>
      </c>
    </row>
    <row r="33" spans="1:8" ht="10.199999999999999" customHeight="1" x14ac:dyDescent="0.2">
      <c r="A33" s="95" t="s">
        <v>238</v>
      </c>
      <c r="B33" s="75" t="s">
        <v>205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</row>
    <row r="34" spans="1:8" x14ac:dyDescent="0.2">
      <c r="A34" s="95"/>
      <c r="B34" s="75" t="s">
        <v>206</v>
      </c>
      <c r="C34" s="72">
        <v>0</v>
      </c>
      <c r="D34" s="63">
        <v>-175042</v>
      </c>
      <c r="E34" s="63">
        <v>-175042</v>
      </c>
      <c r="F34" s="63">
        <v>0</v>
      </c>
      <c r="G34" s="63">
        <v>0</v>
      </c>
      <c r="H34" s="72">
        <v>-175042</v>
      </c>
    </row>
    <row r="35" spans="1:8" x14ac:dyDescent="0.2">
      <c r="A35" s="104" t="s">
        <v>207</v>
      </c>
      <c r="B35" s="75" t="s">
        <v>205</v>
      </c>
      <c r="C35" s="72">
        <v>0</v>
      </c>
      <c r="D35" s="63">
        <v>0</v>
      </c>
      <c r="E35" s="63">
        <v>0</v>
      </c>
      <c r="F35" s="63">
        <v>0</v>
      </c>
      <c r="G35" s="63">
        <v>0</v>
      </c>
      <c r="H35" s="72">
        <v>0</v>
      </c>
    </row>
    <row r="36" spans="1:8" x14ac:dyDescent="0.2">
      <c r="A36" s="105"/>
      <c r="B36" s="75" t="s">
        <v>206</v>
      </c>
      <c r="C36" s="72">
        <v>-175042</v>
      </c>
      <c r="D36" s="63">
        <v>-99746</v>
      </c>
      <c r="E36" s="63">
        <v>0</v>
      </c>
      <c r="F36" s="63">
        <v>-175042</v>
      </c>
      <c r="G36" s="63">
        <v>-175042</v>
      </c>
      <c r="H36" s="72">
        <v>-99746</v>
      </c>
    </row>
    <row r="37" spans="1:8" x14ac:dyDescent="0.2">
      <c r="A37" s="101" t="s">
        <v>208</v>
      </c>
      <c r="B37" s="101"/>
      <c r="C37" s="72">
        <v>175151305</v>
      </c>
      <c r="D37" s="72">
        <v>-319682</v>
      </c>
      <c r="E37" s="72">
        <v>-175042</v>
      </c>
      <c r="F37" s="72">
        <v>-175042</v>
      </c>
      <c r="G37" s="72">
        <v>-175042</v>
      </c>
      <c r="H37" s="72">
        <v>175006665</v>
      </c>
    </row>
  </sheetData>
  <mergeCells count="29">
    <mergeCell ref="A14:B14"/>
    <mergeCell ref="A15:A16"/>
    <mergeCell ref="F22:G22"/>
    <mergeCell ref="H22:H24"/>
    <mergeCell ref="A25:B25"/>
    <mergeCell ref="A19:B19"/>
    <mergeCell ref="A22:B24"/>
    <mergeCell ref="C22:C24"/>
    <mergeCell ref="A17:A18"/>
    <mergeCell ref="H7:H9"/>
    <mergeCell ref="A10:B10"/>
    <mergeCell ref="A11:B11"/>
    <mergeCell ref="A12:B12"/>
    <mergeCell ref="A13:B13"/>
    <mergeCell ref="D7:E7"/>
    <mergeCell ref="F7:G7"/>
    <mergeCell ref="A7:B9"/>
    <mergeCell ref="C7:C9"/>
    <mergeCell ref="D22:E22"/>
    <mergeCell ref="A33:A34"/>
    <mergeCell ref="A37:B37"/>
    <mergeCell ref="A35:A36"/>
    <mergeCell ref="A32:B32"/>
    <mergeCell ref="A30:B30"/>
    <mergeCell ref="A31:B31"/>
    <mergeCell ref="A29:B29"/>
    <mergeCell ref="A26:B26"/>
    <mergeCell ref="A28:B28"/>
    <mergeCell ref="A27:B27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48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22" sqref="D22"/>
    </sheetView>
  </sheetViews>
  <sheetFormatPr defaultColWidth="8.6640625" defaultRowHeight="10.199999999999999" x14ac:dyDescent="0.2"/>
  <cols>
    <col min="1" max="1" width="54.109375" style="4" customWidth="1"/>
    <col min="2" max="2" width="14.44140625" style="55" customWidth="1"/>
    <col min="3" max="3" width="14" style="55" customWidth="1"/>
    <col min="4" max="4" width="17.6640625" style="56" customWidth="1"/>
    <col min="5" max="16384" width="8.6640625" style="2"/>
  </cols>
  <sheetData>
    <row r="1" spans="1:4" x14ac:dyDescent="0.2">
      <c r="A1" s="54" t="str">
        <f>'Sit. pozitiei financiare'!A1</f>
        <v>ROCA INDUSTRY HOLDINGROCK1 SA</v>
      </c>
    </row>
    <row r="2" spans="1:4" x14ac:dyDescent="0.2">
      <c r="A2" s="8" t="str">
        <f>'Sit. pozitiei financiare'!A2</f>
        <v>(Toate sumele sunt exprimate in RON, daca nu este indicat altfel)</v>
      </c>
    </row>
    <row r="4" spans="1:4" s="18" customFormat="1" x14ac:dyDescent="0.2">
      <c r="A4" s="40"/>
      <c r="B4" s="41" t="s">
        <v>251</v>
      </c>
      <c r="C4" s="39"/>
      <c r="D4" s="57"/>
    </row>
    <row r="5" spans="1:4" s="18" customFormat="1" x14ac:dyDescent="0.2">
      <c r="A5" s="40"/>
      <c r="B5" s="43" t="s">
        <v>256</v>
      </c>
      <c r="C5" s="39"/>
      <c r="D5" s="57"/>
    </row>
    <row r="6" spans="1:4" s="18" customFormat="1" x14ac:dyDescent="0.2">
      <c r="A6" s="40"/>
      <c r="B6" s="43"/>
      <c r="C6" s="39"/>
      <c r="D6" s="57"/>
    </row>
    <row r="7" spans="1:4" s="40" customFormat="1" x14ac:dyDescent="0.2">
      <c r="B7" s="69"/>
      <c r="C7" s="69"/>
    </row>
    <row r="8" spans="1:4" s="18" customFormat="1" x14ac:dyDescent="0.2">
      <c r="A8" s="83" t="s">
        <v>3</v>
      </c>
      <c r="B8" s="107" t="s">
        <v>264</v>
      </c>
      <c r="C8" s="107"/>
    </row>
    <row r="9" spans="1:4" s="18" customFormat="1" x14ac:dyDescent="0.2">
      <c r="A9" s="83"/>
      <c r="B9" s="70" t="s">
        <v>261</v>
      </c>
      <c r="C9" s="70" t="s">
        <v>254</v>
      </c>
    </row>
    <row r="10" spans="1:4" x14ac:dyDescent="0.2">
      <c r="A10" s="27" t="s">
        <v>209</v>
      </c>
      <c r="B10" s="71">
        <v>1</v>
      </c>
      <c r="C10" s="71">
        <v>2</v>
      </c>
      <c r="D10" s="2"/>
    </row>
    <row r="11" spans="1:4" x14ac:dyDescent="0.2">
      <c r="A11" s="74" t="s">
        <v>210</v>
      </c>
      <c r="B11" s="72"/>
      <c r="C11" s="72"/>
      <c r="D11" s="2"/>
    </row>
    <row r="12" spans="1:4" x14ac:dyDescent="0.2">
      <c r="A12" s="75" t="s">
        <v>265</v>
      </c>
      <c r="B12" s="63">
        <v>-89506</v>
      </c>
      <c r="C12" s="63">
        <v>615395</v>
      </c>
      <c r="D12" s="2"/>
    </row>
    <row r="13" spans="1:4" x14ac:dyDescent="0.2">
      <c r="A13" s="58" t="s">
        <v>266</v>
      </c>
      <c r="B13" s="63"/>
      <c r="C13" s="63"/>
      <c r="D13" s="2"/>
    </row>
    <row r="14" spans="1:4" x14ac:dyDescent="0.2">
      <c r="A14" s="75" t="s">
        <v>211</v>
      </c>
      <c r="B14" s="63">
        <v>-1008984</v>
      </c>
      <c r="C14" s="63">
        <v>-3608973</v>
      </c>
      <c r="D14" s="2"/>
    </row>
    <row r="15" spans="1:4" x14ac:dyDescent="0.2">
      <c r="A15" s="75" t="s">
        <v>267</v>
      </c>
      <c r="B15" s="63">
        <v>2437</v>
      </c>
      <c r="C15" s="63">
        <v>5444</v>
      </c>
      <c r="D15" s="2"/>
    </row>
    <row r="16" spans="1:4" x14ac:dyDescent="0.2">
      <c r="A16" s="75" t="s">
        <v>268</v>
      </c>
      <c r="B16" s="63">
        <v>0</v>
      </c>
      <c r="C16" s="63">
        <v>103082</v>
      </c>
      <c r="D16" s="2"/>
    </row>
    <row r="17" spans="1:4" x14ac:dyDescent="0.2">
      <c r="A17" s="74" t="s">
        <v>212</v>
      </c>
      <c r="B17" s="72">
        <f>SUM(B12:B16)</f>
        <v>-1096053</v>
      </c>
      <c r="C17" s="72">
        <f>SUM(C12:C16)</f>
        <v>-2885052</v>
      </c>
      <c r="D17" s="2"/>
    </row>
    <row r="18" spans="1:4" ht="14.4" customHeight="1" x14ac:dyDescent="0.2">
      <c r="A18" s="74"/>
      <c r="B18" s="63"/>
      <c r="C18" s="63"/>
      <c r="D18" s="2"/>
    </row>
    <row r="19" spans="1:4" x14ac:dyDescent="0.2">
      <c r="A19" s="74" t="s">
        <v>213</v>
      </c>
      <c r="B19" s="63"/>
      <c r="C19" s="63"/>
      <c r="D19" s="2"/>
    </row>
    <row r="20" spans="1:4" x14ac:dyDescent="0.2">
      <c r="A20" s="75" t="s">
        <v>269</v>
      </c>
      <c r="B20" s="63">
        <v>-615930</v>
      </c>
      <c r="C20" s="63">
        <v>-9611171</v>
      </c>
      <c r="D20" s="2"/>
    </row>
    <row r="21" spans="1:4" x14ac:dyDescent="0.2">
      <c r="A21" s="75" t="s">
        <v>270</v>
      </c>
      <c r="B21" s="63">
        <v>-1758765</v>
      </c>
      <c r="C21" s="63">
        <v>55378314</v>
      </c>
      <c r="D21" s="2"/>
    </row>
    <row r="22" spans="1:4" x14ac:dyDescent="0.2">
      <c r="A22" s="75" t="s">
        <v>239</v>
      </c>
      <c r="B22" s="63">
        <v>-9611</v>
      </c>
      <c r="C22" s="63">
        <v>-114254</v>
      </c>
      <c r="D22" s="2"/>
    </row>
    <row r="23" spans="1:4" ht="20.399999999999999" x14ac:dyDescent="0.2">
      <c r="A23" s="74" t="s">
        <v>271</v>
      </c>
      <c r="B23" s="72">
        <f>SUM(B17:B22)</f>
        <v>-3480359</v>
      </c>
      <c r="C23" s="72">
        <f>SUM(C17:C22)</f>
        <v>42767837</v>
      </c>
      <c r="D23" s="2"/>
    </row>
    <row r="24" spans="1:4" x14ac:dyDescent="0.2">
      <c r="A24" s="77"/>
      <c r="B24" s="63"/>
      <c r="C24" s="63"/>
      <c r="D24" s="2"/>
    </row>
    <row r="25" spans="1:4" x14ac:dyDescent="0.2">
      <c r="A25" s="77" t="s">
        <v>214</v>
      </c>
      <c r="B25" s="63"/>
      <c r="C25" s="63"/>
      <c r="D25" s="2"/>
    </row>
    <row r="26" spans="1:4" x14ac:dyDescent="0.2">
      <c r="A26" s="76" t="s">
        <v>215</v>
      </c>
      <c r="B26" s="63">
        <v>-27762</v>
      </c>
      <c r="C26" s="63">
        <v>-2419</v>
      </c>
      <c r="D26" s="2"/>
    </row>
    <row r="27" spans="1:4" x14ac:dyDescent="0.2">
      <c r="A27" s="75" t="s">
        <v>272</v>
      </c>
      <c r="B27" s="63">
        <v>-11370370</v>
      </c>
      <c r="C27" s="63">
        <v>-5936280</v>
      </c>
      <c r="D27" s="2"/>
    </row>
    <row r="28" spans="1:4" x14ac:dyDescent="0.2">
      <c r="A28" s="75" t="s">
        <v>273</v>
      </c>
      <c r="B28" s="63">
        <v>0</v>
      </c>
      <c r="C28" s="63">
        <v>9884750</v>
      </c>
      <c r="D28" s="2"/>
    </row>
    <row r="29" spans="1:4" x14ac:dyDescent="0.2">
      <c r="A29" s="75" t="s">
        <v>240</v>
      </c>
      <c r="B29" s="63">
        <v>-24381340</v>
      </c>
      <c r="C29" s="63">
        <v>-45750989</v>
      </c>
      <c r="D29" s="2"/>
    </row>
    <row r="30" spans="1:4" x14ac:dyDescent="0.2">
      <c r="A30" s="75" t="s">
        <v>274</v>
      </c>
      <c r="B30" s="63">
        <v>230141</v>
      </c>
      <c r="C30" s="63">
        <f>465355-20</f>
        <v>465335</v>
      </c>
      <c r="D30" s="2"/>
    </row>
    <row r="31" spans="1:4" x14ac:dyDescent="0.2">
      <c r="A31" s="74" t="s">
        <v>216</v>
      </c>
      <c r="B31" s="72">
        <f>SUM(B26:B30)</f>
        <v>-35549331</v>
      </c>
      <c r="C31" s="72">
        <f>SUM(C26:C30)</f>
        <v>-41339603</v>
      </c>
      <c r="D31" s="2"/>
    </row>
    <row r="32" spans="1:4" x14ac:dyDescent="0.2">
      <c r="A32" s="77"/>
      <c r="B32" s="63"/>
      <c r="C32" s="63"/>
      <c r="D32" s="2"/>
    </row>
    <row r="33" spans="1:4" x14ac:dyDescent="0.2">
      <c r="A33" s="77" t="s">
        <v>244</v>
      </c>
      <c r="B33" s="63"/>
      <c r="C33" s="63"/>
      <c r="D33" s="2"/>
    </row>
    <row r="34" spans="1:4" x14ac:dyDescent="0.2">
      <c r="A34" s="76" t="s">
        <v>275</v>
      </c>
      <c r="B34" s="63">
        <v>0</v>
      </c>
      <c r="C34" s="63">
        <v>3177019</v>
      </c>
      <c r="D34" s="2"/>
    </row>
    <row r="35" spans="1:4" x14ac:dyDescent="0.2">
      <c r="A35" s="76" t="s">
        <v>245</v>
      </c>
      <c r="B35" s="63">
        <v>0</v>
      </c>
      <c r="C35" s="63">
        <v>4949100</v>
      </c>
      <c r="D35" s="2"/>
    </row>
    <row r="36" spans="1:4" x14ac:dyDescent="0.2">
      <c r="A36" s="77" t="s">
        <v>276</v>
      </c>
      <c r="B36" s="72">
        <f>SUM(B34:B35)</f>
        <v>0</v>
      </c>
      <c r="C36" s="72">
        <f>SUM(C34:C35)</f>
        <v>8126119</v>
      </c>
      <c r="D36" s="2"/>
    </row>
    <row r="37" spans="1:4" x14ac:dyDescent="0.2">
      <c r="A37" s="77"/>
      <c r="B37" s="63"/>
      <c r="C37" s="63"/>
      <c r="D37" s="2"/>
    </row>
    <row r="38" spans="1:4" x14ac:dyDescent="0.2">
      <c r="A38" s="74" t="s">
        <v>277</v>
      </c>
      <c r="B38" s="72">
        <f>B23+B31+B36</f>
        <v>-39029690</v>
      </c>
      <c r="C38" s="72">
        <f>C23+C31+C36</f>
        <v>9554353</v>
      </c>
      <c r="D38" s="2"/>
    </row>
    <row r="39" spans="1:4" x14ac:dyDescent="0.2">
      <c r="A39" s="77" t="s">
        <v>278</v>
      </c>
      <c r="B39" s="72">
        <v>74391333</v>
      </c>
      <c r="C39" s="72">
        <v>2034347</v>
      </c>
      <c r="D39" s="2"/>
    </row>
    <row r="40" spans="1:4" x14ac:dyDescent="0.2">
      <c r="A40" s="75"/>
      <c r="B40" s="63"/>
      <c r="C40" s="63"/>
      <c r="D40" s="2"/>
    </row>
    <row r="41" spans="1:4" x14ac:dyDescent="0.2">
      <c r="A41" s="77" t="s">
        <v>279</v>
      </c>
      <c r="B41" s="72">
        <f>SUM(B38:B39)</f>
        <v>35361643</v>
      </c>
      <c r="C41" s="72">
        <f>SUM(C38:C39)</f>
        <v>11588700</v>
      </c>
      <c r="D41" s="2"/>
    </row>
    <row r="42" spans="1:4" x14ac:dyDescent="0.2">
      <c r="A42" s="2"/>
      <c r="B42" s="16"/>
      <c r="C42" s="16"/>
      <c r="D42" s="2"/>
    </row>
    <row r="43" spans="1:4" x14ac:dyDescent="0.2">
      <c r="A43" s="2"/>
      <c r="B43" s="16"/>
      <c r="C43" s="16"/>
      <c r="D43" s="2"/>
    </row>
    <row r="44" spans="1:4" x14ac:dyDescent="0.2">
      <c r="A44" s="2"/>
      <c r="B44" s="16"/>
      <c r="C44" s="16"/>
      <c r="D44" s="2"/>
    </row>
    <row r="45" spans="1:4" x14ac:dyDescent="0.2">
      <c r="A45" s="2"/>
      <c r="B45" s="16"/>
      <c r="C45" s="16"/>
      <c r="D45" s="2"/>
    </row>
    <row r="46" spans="1:4" x14ac:dyDescent="0.2">
      <c r="A46" s="2"/>
      <c r="B46" s="16"/>
      <c r="C46" s="16"/>
      <c r="D46" s="2"/>
    </row>
    <row r="47" spans="1:4" x14ac:dyDescent="0.2">
      <c r="A47" s="2"/>
      <c r="B47" s="16"/>
      <c r="C47" s="16"/>
      <c r="D47" s="2"/>
    </row>
    <row r="48" spans="1:4" x14ac:dyDescent="0.2">
      <c r="A48" s="2"/>
      <c r="B48" s="16"/>
      <c r="C48" s="16"/>
      <c r="D48" s="2"/>
    </row>
  </sheetData>
  <mergeCells count="2">
    <mergeCell ref="A8:A9"/>
    <mergeCell ref="B8:C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382E5-6EA2-4836-A8B3-06D45F8B6B68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4D8C8731-7A89-4CC7-90F2-78CDD1C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Sit. pozitiei financiare</vt:lpstr>
      <vt:lpstr>Sit. ct profit sau pierd</vt:lpstr>
      <vt:lpstr>Sit. modif. cap proprii</vt:lpstr>
      <vt:lpstr>Sit. flux. de trezorerie</vt:lpstr>
      <vt:lpstr>'Sit. ct profit sau pierd'!_Hlk255979693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