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https://citr.sharepoint.com/sites/ROCA/Shared Documents/ROCA Investments/5. Reporting/Financiar &amp; audit/Situatii financiare consolidate Roca/Consolidare_2022/Roc1 2022/Extrase Sit fin 2022/"/>
    </mc:Choice>
  </mc:AlternateContent>
  <xr:revisionPtr revIDLastSave="1751" documentId="8_{41DF2FB4-E7EA-4CE9-99D9-F3EBB166873A}" xr6:coauthVersionLast="47" xr6:coauthVersionMax="47" xr10:uidLastSave="{B70D8CE4-4769-4DF2-ACA8-1DE72670AC38}"/>
  <bookViews>
    <workbookView xWindow="-108" yWindow="-108" windowWidth="23256" windowHeight="12576" tabRatio="842" xr2:uid="{00000000-000D-0000-FFFF-FFFF00000000}"/>
  </bookViews>
  <sheets>
    <sheet name="Index" sheetId="10" r:id="rId1"/>
    <sheet name="Conso BS" sheetId="11" r:id="rId2"/>
    <sheet name="Conso P&amp;L acct" sheetId="12" r:id="rId3"/>
    <sheet name="SOCE" sheetId="13" r:id="rId4"/>
    <sheet name="Cash flow" sheetId="14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0" i="14" l="1"/>
  <c r="C48" i="14"/>
  <c r="B47" i="14"/>
  <c r="C45" i="14"/>
  <c r="B45" i="14"/>
  <c r="C34" i="14"/>
  <c r="C47" i="14" s="1"/>
  <c r="C50" i="14" s="1"/>
  <c r="B34" i="14"/>
  <c r="C27" i="14"/>
  <c r="B27" i="14"/>
  <c r="C19" i="14"/>
  <c r="B19" i="14"/>
  <c r="H22" i="13"/>
  <c r="G22" i="13"/>
  <c r="F22" i="13"/>
  <c r="E22" i="13"/>
  <c r="D22" i="13"/>
  <c r="C22" i="13"/>
  <c r="H19" i="13"/>
  <c r="G19" i="13"/>
  <c r="F19" i="13"/>
  <c r="E19" i="13"/>
  <c r="D19" i="13"/>
  <c r="C19" i="13"/>
  <c r="H16" i="13"/>
  <c r="H12" i="13"/>
  <c r="E93" i="12"/>
  <c r="D93" i="12"/>
  <c r="E87" i="12"/>
  <c r="D87" i="12"/>
  <c r="E86" i="12"/>
  <c r="D86" i="12"/>
  <c r="E79" i="12"/>
  <c r="E78" i="12"/>
  <c r="D79" i="12"/>
  <c r="D78" i="12"/>
  <c r="E76" i="12"/>
  <c r="D76" i="12"/>
  <c r="E75" i="12"/>
  <c r="D75" i="12"/>
  <c r="E51" i="12"/>
  <c r="D51" i="12"/>
  <c r="D55" i="12" s="1"/>
  <c r="E64" i="12"/>
  <c r="D64" i="12"/>
  <c r="E55" i="12"/>
  <c r="D54" i="12"/>
  <c r="E54" i="12"/>
  <c r="E48" i="12"/>
  <c r="D48" i="12"/>
  <c r="E40" i="12"/>
  <c r="D40" i="12"/>
  <c r="E37" i="12"/>
  <c r="E24" i="12"/>
  <c r="E34" i="12"/>
  <c r="E31" i="12"/>
  <c r="E147" i="11" l="1"/>
  <c r="D147" i="11"/>
  <c r="E132" i="11"/>
  <c r="E144" i="11" s="1"/>
  <c r="E150" i="11" s="1"/>
  <c r="D132" i="11"/>
  <c r="D144" i="11" s="1"/>
  <c r="D150" i="11" s="1"/>
  <c r="E124" i="11"/>
  <c r="D124" i="11"/>
  <c r="E115" i="11"/>
  <c r="D115" i="11"/>
  <c r="E102" i="11"/>
  <c r="D102" i="11"/>
  <c r="E96" i="11"/>
  <c r="D96" i="11"/>
  <c r="E82" i="11"/>
  <c r="E84" i="11" s="1"/>
  <c r="D82" i="11"/>
  <c r="D84" i="11" s="1"/>
  <c r="E63" i="11" l="1"/>
  <c r="D63" i="11"/>
  <c r="E58" i="11"/>
  <c r="D58" i="11"/>
  <c r="E49" i="11"/>
  <c r="D49" i="11"/>
  <c r="D39" i="11"/>
  <c r="D41" i="11" s="1"/>
  <c r="D85" i="11" s="1"/>
  <c r="E39" i="11"/>
  <c r="E29" i="11"/>
  <c r="D29" i="11"/>
  <c r="E17" i="11"/>
  <c r="D17" i="11"/>
  <c r="H21" i="13"/>
  <c r="H20" i="13"/>
  <c r="H18" i="13"/>
  <c r="H17" i="13"/>
  <c r="H15" i="13"/>
  <c r="H14" i="13"/>
  <c r="H13" i="13"/>
  <c r="H11" i="13"/>
  <c r="H10" i="13"/>
  <c r="A2" i="14"/>
  <c r="A1" i="14"/>
  <c r="A2" i="13"/>
  <c r="A1" i="13"/>
  <c r="A2" i="12"/>
  <c r="A1" i="12"/>
  <c r="E41" i="11" l="1"/>
  <c r="E85" i="11" s="1"/>
</calcChain>
</file>

<file path=xl/sharedStrings.xml><?xml version="1.0" encoding="utf-8"?>
<sst xmlns="http://schemas.openxmlformats.org/spreadsheetml/2006/main" count="347" uniqueCount="293">
  <si>
    <t>ROCA INDUSTRY HOLDINGROCK1 SA</t>
  </si>
  <si>
    <t>31.12.2021</t>
  </si>
  <si>
    <t>I. CAPITAL</t>
  </si>
  <si>
    <t>-</t>
  </si>
  <si>
    <t>14</t>
  </si>
  <si>
    <t>15</t>
  </si>
  <si>
    <t>40</t>
  </si>
  <si>
    <t>41</t>
  </si>
  <si>
    <t>43</t>
  </si>
  <si>
    <t>44</t>
  </si>
  <si>
    <t>51</t>
  </si>
  <si>
    <t>54</t>
  </si>
  <si>
    <t>55</t>
  </si>
  <si>
    <t>60</t>
  </si>
  <si>
    <t>61</t>
  </si>
  <si>
    <t>- Profit</t>
  </si>
  <si>
    <t>64</t>
  </si>
  <si>
    <t>65</t>
  </si>
  <si>
    <t>68</t>
  </si>
  <si>
    <t>69</t>
  </si>
  <si>
    <t>A</t>
  </si>
  <si>
    <t>EXTRACT FROM</t>
  </si>
  <si>
    <t>(all amounts are in lei (“RON”), if not otherwise stated)</t>
  </si>
  <si>
    <t>Item description</t>
  </si>
  <si>
    <t>Row no.</t>
  </si>
  <si>
    <t>I. INTANGIBLE ASSETS</t>
  </si>
  <si>
    <t>1. Set-up costs (acc. 201 - 2081)</t>
  </si>
  <si>
    <t xml:space="preserve">2. Development costs (acc. 203 - 2803 - 2903) </t>
  </si>
  <si>
    <t>4. Goodwill (acc. 2071 - 2807)</t>
  </si>
  <si>
    <t>6. Advances for intangible assets (acc. 4094)</t>
  </si>
  <si>
    <t xml:space="preserve">TOTAL (row 01 to 06) </t>
  </si>
  <si>
    <t>II. TANGIBLE ASSETS</t>
  </si>
  <si>
    <t>1. Land and buildings (acc. 211 + 212 - 2811 - 2812 - 2911 - 2912)</t>
  </si>
  <si>
    <t xml:space="preserve">2. Technical equipment &amp; machinery (acc. 213 + 223 - 2813 - 2913)                   </t>
  </si>
  <si>
    <t xml:space="preserve">3. Other equipment &amp; furniture (acc. 214 + 224 - 2814 - 2914)       </t>
  </si>
  <si>
    <t>4. Investment property (acc. 215 - 2815 - 2915)</t>
  </si>
  <si>
    <t>5. Non-current assets in progress (acc. 231 - 2931)</t>
  </si>
  <si>
    <t>6. Investment property in progress (acc. 235 - 2935)</t>
  </si>
  <si>
    <t>8. Bearer biological assets (acc. 217 + 227 - 2817 - 2917)</t>
  </si>
  <si>
    <t>9. Advances for tangible assets (acc. 4093)</t>
  </si>
  <si>
    <t xml:space="preserve">TOTAL (row 08 to 16) </t>
  </si>
  <si>
    <t>III. FINANCIAL ASSETS</t>
  </si>
  <si>
    <t>1. Shares in related parties (acc. 261 - 2961)</t>
  </si>
  <si>
    <t>2. Loans granted to related parties (acc. 2671 + 2672 - 2964)</t>
  </si>
  <si>
    <t>Equivalent securities</t>
  </si>
  <si>
    <t xml:space="preserve">5. Other long term investments (acc. 265 + 266 - 2963)           </t>
  </si>
  <si>
    <t xml:space="preserve">6. Other loans (acc. 2675* + 2676* + 2677 + 2678* + 2679* - 2966* - 2968*)          </t>
  </si>
  <si>
    <t xml:space="preserve">TOTAL (row 18 to 23) </t>
  </si>
  <si>
    <t>NON-CURRENT ASSETS - TOTAL (row 07 + 17 + 24)</t>
  </si>
  <si>
    <t xml:space="preserve"> l. INVENTORIES</t>
  </si>
  <si>
    <t xml:space="preserve">1. Raw materials and consumables (acc. 301 + 302 + 303 +/- 308 + 321 + 322 + 323 + 328 + 351 + 358 + 381 +/- 388 - 391 - 392 - 3951 - 3958 - 398)                                    </t>
  </si>
  <si>
    <t xml:space="preserve">2. Work in progress (acc. 331 + 332 + 341 +/- 348* - 393 - 3941 - 3952)     </t>
  </si>
  <si>
    <t xml:space="preserve">3. Finished goods and merchandises (acc. 327 + 345 + 346 + 347 +/-  348* + 354 + 356 + 357 + 361 + 326 +/- 368 + 371 +/- 378 - 3945 - 3946 - 3947- 3953 - 3954 - 3955 - 3956 - 3957 - 396 - 397 - din ct. 4428)                                   </t>
  </si>
  <si>
    <t>4. Advances for inventories (acc. 4091)</t>
  </si>
  <si>
    <t>TOTAL (row 26 to 29)</t>
  </si>
  <si>
    <t xml:space="preserve">II. RECEIVABLES  </t>
  </si>
  <si>
    <t>(Amounts to be collected after a period of more than one year must be presented separately for each item)</t>
  </si>
  <si>
    <t xml:space="preserve">1. Trade receivables (acc. 2675* + 2676* + 2678* + 2679* - 2966* - 2968* + 4092 + 411 + 413 + 418 - 491)          </t>
  </si>
  <si>
    <t xml:space="preserve">2. Amounts receivable from related parties (acc. 451** - 495*)                </t>
  </si>
  <si>
    <t xml:space="preserve">4. Other receivables (acc. 425 + 4282 + 431** + 437** + 4382 + 441** + 4424 + din ct. 4428** + 444** + 445 + 446** + 447** + 4482 + 4582 + 4662 + 461 + 473** - 496 + 5187)         </t>
  </si>
  <si>
    <t xml:space="preserve">5. Subscribed and unpaid share capital (acc. 456 - 495*)                           </t>
  </si>
  <si>
    <t xml:space="preserve">TOTAL (row 31 to 35a)                      </t>
  </si>
  <si>
    <t>III. SHORT TERM INVESTMENTS</t>
  </si>
  <si>
    <t>1. Shares in related parties (acc. 501 - 591)</t>
  </si>
  <si>
    <t>TOTAL (row 37 + 38)</t>
  </si>
  <si>
    <t>CURRENT ASSETS – TOTAL (row 30 + 36 + 39 + 40)</t>
  </si>
  <si>
    <t>Amounts to be resumed in a period of up to one year (from acc. 471*)</t>
  </si>
  <si>
    <t>Amounts to be resumed in a period exceeding one year (from acc. 471*)</t>
  </si>
  <si>
    <t>2. Amounts owed to credit institutions (acc. 1621 + 1622 + 1624 + 1625 + 1627 + 1682 + 5191 + 5192 + 5198)</t>
  </si>
  <si>
    <t>3. Advance payments from customers (ct. 419)</t>
  </si>
  <si>
    <t>4. Trade payables - suppliers (acc. 401 + 404 + 408)</t>
  </si>
  <si>
    <t>5. Bills of exchange payable (acc. 403 + 405)</t>
  </si>
  <si>
    <t xml:space="preserve">6. Amounts owed to the entities of the group (acc. 1661 + 1685 + 2691 + 451***)          </t>
  </si>
  <si>
    <t>8. Other liabilities including tax and social security debts (acc. 1623 + 1626 + 167 + 1687 + 2695 + 421  + 423 + 424 + 426 + 427 + 4281 + 431*** + 437*** + 4381 + 441*** + 4423 + 4428*** + 444*** + 446*** + 447*** + 4481 + 455 + 456*** + 457 + 4581 + 462 + 4661 + 473*** + 509 + 5186 + 5193 + 5194 + 5195 + 5196 + 5197)</t>
  </si>
  <si>
    <t xml:space="preserve">TOTAL (row 45 to 52)                      </t>
  </si>
  <si>
    <t>3. Advance payments from customers (acc. 419)</t>
  </si>
  <si>
    <t xml:space="preserve">4. Trade payables-suppliers (acc. 401 + 404 + 408)                      </t>
  </si>
  <si>
    <t xml:space="preserve">6. Amounts owed to the entities of the group (acc. 1661 + 1685 + 2691 + 451***)         </t>
  </si>
  <si>
    <t>8. Other liabilities including tax and social security debts (acc. 1623 + 1626 + 167 + 1687 + 2695 + 421  + 423 + 424 + 426 + 427 + 4281 + 431*** + 437*** + 4381 + 441*** + 4423 + 4428*** + 444*** + 446*** + 447*** + 4481 + 455 + 456*** + 4581 + 462 + 4661 + 473*** + 509 + 5186 + 5193 + 5194 + 5195 + 5196 + 5197)</t>
  </si>
  <si>
    <t xml:space="preserve">TOTAL (row 56 to 63)                    </t>
  </si>
  <si>
    <t xml:space="preserve">1. Provisions for pensions and similar obligations (acc. 1515 + 1517)                        </t>
  </si>
  <si>
    <t>2. Provisions for taxes (acc. 1516)</t>
  </si>
  <si>
    <t>3. Other provisions (acc. 1511 + 1512 + 1513 + 1514 + 1518)</t>
  </si>
  <si>
    <t>1. Investment subsidies (acc. 475) (row 70 + 71):</t>
  </si>
  <si>
    <t>Amounts to be resumed in a period of up to one year (from acc. 475*)</t>
  </si>
  <si>
    <t>Amounts to be resumed in a period longer than one year (from acc. 475*)</t>
  </si>
  <si>
    <t>Amounts to be resumed in a period of up to one year (from acc. 472*)</t>
  </si>
  <si>
    <t>Amounts to be resumed in a period longer than one year (from. 472*)</t>
  </si>
  <si>
    <t>Amounts to be resumed in a period of up to one year (from acc. 478*)</t>
  </si>
  <si>
    <t>Amounts to be resumed in a period longer than one year (from acc. 478*)</t>
  </si>
  <si>
    <t>Gain on bargain purchase (acc. 2075)</t>
  </si>
  <si>
    <t xml:space="preserve">TOTAL (row 69 + 72 + 75+78) </t>
  </si>
  <si>
    <t xml:space="preserve">1. Subscribed and paid in share capital (acc. 1012)     </t>
  </si>
  <si>
    <t xml:space="preserve">2. Subscribed and not paid in share capital (acc. 1011)    </t>
  </si>
  <si>
    <t>3. Patrimony (acc. 1015)</t>
  </si>
  <si>
    <t>5. Other equity items (acc. 1031)</t>
  </si>
  <si>
    <t xml:space="preserve">TOTAL (row 80 + 81 + 82 + 83 + 84) </t>
  </si>
  <si>
    <t>IV. RESERVES</t>
  </si>
  <si>
    <t xml:space="preserve">1. Legal reserve (acc. 1061)              </t>
  </si>
  <si>
    <t>2. Statutory or contractual capital reserve (acc. 1063)</t>
  </si>
  <si>
    <t xml:space="preserve">3. Other reserve (acc. 1068)                </t>
  </si>
  <si>
    <t xml:space="preserve">TOTAL (row 88 to 90)                      </t>
  </si>
  <si>
    <t xml:space="preserve">Own shares (acc. 109) </t>
  </si>
  <si>
    <t>Gains related to equity instruments (acc. 141)</t>
  </si>
  <si>
    <t xml:space="preserve">TRANSLATION RESERVES </t>
  </si>
  <si>
    <t>Profit distribution (acc. 129)</t>
  </si>
  <si>
    <t>Public patrimony (acc. 1016)</t>
  </si>
  <si>
    <t>Private patrimony (acc. 1017)</t>
  </si>
  <si>
    <t>VII. NON-CONTROLLING INTERESTS</t>
  </si>
  <si>
    <t>1. Profit or loss for the period</t>
  </si>
  <si>
    <t>2. Other own capital</t>
  </si>
  <si>
    <t xml:space="preserve">TOTAL EQUITY - TOTAL (row 100 + 101 + 102) </t>
  </si>
  <si>
    <t>A. NON-CURRENT ASSETS</t>
  </si>
  <si>
    <t>3. Concessions, patents, licenses, trademarks and other similar rights and other intangible assets (acc. 205 + 208 - 2805 - 2808 - 2905 - 2908)</t>
  </si>
  <si>
    <t>5. Advances and intangible assets in progress and evaluation of mineral resources (acc. 206 - 2806 - 2906)</t>
  </si>
  <si>
    <t>7. Intangible assets in progress and evaluation of mineral resources (acc. 216 - 2816 - 2916)</t>
  </si>
  <si>
    <t xml:space="preserve">3. Investments in related parties and in jointly controlled entities (acc. 262 + 263 - 2962) </t>
  </si>
  <si>
    <t xml:space="preserve">4. Loans granted to related parties and to jointly controlled entities (acc. 2673 + 2674 - 2965)                 </t>
  </si>
  <si>
    <t>B. CURRENT ASSETS</t>
  </si>
  <si>
    <t xml:space="preserve">3. Amounts receivable from related parties and jointly controlled entities (acc. 453 - 495*)  </t>
  </si>
  <si>
    <t xml:space="preserve">2. Other short term investments (acc. 505 + 506 + 507 + din ct. 508 - 595 - 596 - 598 + 5113 + 5114)           </t>
  </si>
  <si>
    <t xml:space="preserve">IV. CASH AND CASH EQUIVALENTS 
(acc. 508 + ct. 5112 + 512 + 531 + 532 + 541 + 542)  </t>
  </si>
  <si>
    <t xml:space="preserve">C. Deferred expense (acc. 471) (row 43+44)        </t>
  </si>
  <si>
    <t>D. LIABILITIES: AMOUNTS TO BE PAID IN A PERIOD LESS THAN ONE YEAR</t>
  </si>
  <si>
    <t>1. Debenture loans, presenting separately from the convertible debenture loans (acc. 161 + 1681 - 169)</t>
  </si>
  <si>
    <t>7. Amounts owed to associates and to jointly controlled entities (acc. 1663 + 1686 + 2692 + 2693 + 453***)</t>
  </si>
  <si>
    <t xml:space="preserve">E. NET CURRENT ASSETS/NET CURRENT LIABILITIES (row 41 + 43 - 53 - 70 - 73- 76) </t>
  </si>
  <si>
    <t>F. TOTAL ASSETS MINUS CURRENT LIABILITIES (row 25 + 44 +54)</t>
  </si>
  <si>
    <t>G. LIABILITIES: AMOUNTS TO BE PAID IN A PERIOD LONGER THAN ONE YEAR</t>
  </si>
  <si>
    <t>1. Debenture loans presenting separately the loans from the convertible debenture loans (acc. 161 + 1681 - 169)</t>
  </si>
  <si>
    <t>H. PROVISIONS</t>
  </si>
  <si>
    <t>TOTAL (row 65 to 67)</t>
  </si>
  <si>
    <t>I. DEFERRED INCOME</t>
  </si>
  <si>
    <t>2. Deferred income (acc. 472) - total (row 73 + 74), out of which:</t>
  </si>
  <si>
    <t>3. Deferred income related to assets received by transfer from customers (acc. 478) (row 76 + 77):</t>
  </si>
  <si>
    <t>J. CAPITAL AND RESERVES</t>
  </si>
  <si>
    <t xml:space="preserve">4. Patrimony of national research and development institutes (acc. 1018) </t>
  </si>
  <si>
    <t>II. SHARE PREMIUM (acc. 104)</t>
  </si>
  <si>
    <t>III. REVALUATION RESERVE (acc. 105)</t>
  </si>
  <si>
    <t>V. RETAINED EARNINGS (acc. 117)</t>
  </si>
  <si>
    <t>VI. PROFIT OR LOSS FOR THE PERIOD (acc. 121)</t>
  </si>
  <si>
    <t>EQUITY - TOTAL 
(row 85+86+87+91+95-96+97-98-99)</t>
  </si>
  <si>
    <t>1. Net revenue (row 02 + 03 – 04 + 05 + 06)</t>
  </si>
  <si>
    <t>Revenue from finished goods and services (acc. 701 + 702 + 703 + 704 + 705 + 706 + 708)</t>
  </si>
  <si>
    <t>Revenue from sale of merchandise (acc. 707)</t>
  </si>
  <si>
    <t>Trade discounts granted (acc. 709)</t>
  </si>
  <si>
    <t xml:space="preserve">2. Income associated with the costs of completed production (acc. 711 + 712) </t>
  </si>
  <si>
    <t>3. Own work capitalised (acc. 721 + 722)</t>
  </si>
  <si>
    <t>4. Income from revaluation of non-current assets (acc. 755)</t>
  </si>
  <si>
    <t>5. Income from property investment production (acc. 725)</t>
  </si>
  <si>
    <t>7. Other operating income (acc. 751+ 758 + 7815)</t>
  </si>
  <si>
    <t>- out of which, income from negative goodwill (acc. 7815)</t>
  </si>
  <si>
    <t>- out of which, income from investment subsidies (acc. 7584)</t>
  </si>
  <si>
    <t>8. a) Raw materials and consumables expenses (acc. 601 + 602)</t>
  </si>
  <si>
    <t>Other expenses with materials (acc. 603 + 604 + 606 + 608)</t>
  </si>
  <si>
    <t>b) Other expenses (with energy and water) (acc. 605 - 7413)</t>
  </si>
  <si>
    <t>c) Cost of sale of merchandise (acc. 607)</t>
  </si>
  <si>
    <t>Trade discounts received (acc. 609)</t>
  </si>
  <si>
    <t xml:space="preserve">9. Personnel related expenses (row 23 + 24), out of which:  </t>
  </si>
  <si>
    <t xml:space="preserve">a) Salaries and wages (acc. 641 + 642 + 643 + 644) </t>
  </si>
  <si>
    <t>b) Social security and other related costs (acc. 645)</t>
  </si>
  <si>
    <t xml:space="preserve">10. a) Impairments on non-current assets (row 26 - 27) </t>
  </si>
  <si>
    <t>a.1) Expenses (acc. 6811 + 6813 + 6817)</t>
  </si>
  <si>
    <t>a.2) Income (acc. 7813)</t>
  </si>
  <si>
    <t xml:space="preserve">b) Impairments on current assets (row 29 - 30) </t>
  </si>
  <si>
    <t>b.1) Expenses (acc. 654 + 6814)</t>
  </si>
  <si>
    <t>b.2) Income (acc. 754 + 7814)</t>
  </si>
  <si>
    <t xml:space="preserve">Other operating expenses (row 32 to 38) </t>
  </si>
  <si>
    <t>11.1. Expenses with third party services (acc. 611 + 612 + 613 + 614 + 615 + 621 + 622 + 623 + 624 + 625 + 626 + 627 + 628)</t>
  </si>
  <si>
    <t>11.3. Expenses with environmental protection (acc. 652)</t>
  </si>
  <si>
    <t>11.4. Expenses from revaluation of tangible assets (acc. 655)</t>
  </si>
  <si>
    <t>11.6. Other expenses (acc. 651 + 6581+ 6582 + 6583 + 6588)</t>
  </si>
  <si>
    <t>Expenses with refinancing interests recorded by the General register of removed entities that have ongoing leasing agreements (acc. 666*)</t>
  </si>
  <si>
    <t xml:space="preserve">Adjustments related to provisions (row 40 - 41) </t>
  </si>
  <si>
    <t>- Expenses (acc. 6812)</t>
  </si>
  <si>
    <t xml:space="preserve">- Income (acc. 7812) </t>
  </si>
  <si>
    <t xml:space="preserve">OPERATING PROFIT/LOSS: </t>
  </si>
  <si>
    <t>12. Income from controlling interests (acc. 7611 + 7612 + 7613)</t>
  </si>
  <si>
    <t xml:space="preserve">- out of which income obtained from related parties </t>
  </si>
  <si>
    <t xml:space="preserve">- out of which income obtained from related parties                         </t>
  </si>
  <si>
    <t>14. Income from subsidies for interest due (acc. 7418)</t>
  </si>
  <si>
    <t xml:space="preserve">15. Other financial income (acc. 7615 + 762 + 764 + 765 + 767 + 768) </t>
  </si>
  <si>
    <t>- out of which, income from other financial assets (acc. 7615)</t>
  </si>
  <si>
    <t>FINANCIAL INCOME - TOTAL (row 45 + 47 + 49 + 50)</t>
  </si>
  <si>
    <t xml:space="preserve">- Expenses (acc. 686)  </t>
  </si>
  <si>
    <t>- Revenues (acc. 786)</t>
  </si>
  <si>
    <t>17. Interest expenses (acc. 666*)</t>
  </si>
  <si>
    <t>- of which, expenses in relation with affiliated entities</t>
  </si>
  <si>
    <t>Other financial expenses (acc. 663 + 664 + 665 + 667 + 668)</t>
  </si>
  <si>
    <t>FINANCIAL EXPENSES - TOTAL (row 53 + 56 + 58)</t>
  </si>
  <si>
    <t xml:space="preserve">FINANCIAL RESULT PROFIT OR LOSS:             </t>
  </si>
  <si>
    <t xml:space="preserve">- Profit (row 52 - 59) </t>
  </si>
  <si>
    <t>- Loss (row 59 - 52)</t>
  </si>
  <si>
    <t>TOTAL INCOME (row 16 + 52)</t>
  </si>
  <si>
    <t>TOTAL EXPENSES (row 42 + 59)</t>
  </si>
  <si>
    <t>PROFIT OR LOSS OF ASSOCIATES</t>
  </si>
  <si>
    <t>- Loss</t>
  </si>
  <si>
    <t>18. GROSS PROFIT OR LOSS:</t>
  </si>
  <si>
    <t>- Profit (row 62 - 63)</t>
  </si>
  <si>
    <t>- Loss (row 63 - 62)</t>
  </si>
  <si>
    <t>19. Income tax expense (acc. 691)</t>
  </si>
  <si>
    <t>21. NET PROFIT OR LOSS FOR THE PERIOD:</t>
  </si>
  <si>
    <t xml:space="preserve">- Profit (row 64 - 66 - 67) </t>
  </si>
  <si>
    <t xml:space="preserve">- Loss (row 65 + 66 + 67); (row 66 + 67 - 64)     </t>
  </si>
  <si>
    <t>13. Interest income (acc. 766*)</t>
  </si>
  <si>
    <t>Interest income recorded by entities removed from the General Register and which have ongoing leases (acc. 766*)</t>
  </si>
  <si>
    <t>Income from operating grants related to net revenue  (acc. 7411)</t>
  </si>
  <si>
    <t>6. Income from subsidies (acc. 7412 + 7413 + 7414 + 7415 + 7416 + 7417 + 7419)</t>
  </si>
  <si>
    <t>OPERATING INCOME - TOTAL  
(row 01 + 07 - 08 + 09 + 10 + 11 + 12 + 13)</t>
  </si>
  <si>
    <t>11.2. Other taxes, duties or assimilated expenses; expenses representing transfers and contributions due under special regulations (acc. 635 + 6586*)</t>
  </si>
  <si>
    <t>11.5. Expenses regarding calamities and other similar events (acc. 6587)</t>
  </si>
  <si>
    <t>OPERATING EXPENSES – TOTAL
 (row 17 la 20 - 21 + 22 + 25 + 28 + 31 + 39)</t>
  </si>
  <si>
    <t>- Profit (row 16 - 42)</t>
  </si>
  <si>
    <t>- Loss (row 42 - 16)</t>
  </si>
  <si>
    <t xml:space="preserve">16. Impairment on financial assets and financial investments held as current assets (row 54 - 55) </t>
  </si>
  <si>
    <t>20. Other taxes not presented among the above items (acc. 698)</t>
  </si>
  <si>
    <t>22. ATRIBUTABLE TO OWNERS OF THE COMPANY Profit/(Loss)</t>
  </si>
  <si>
    <t>23. ATRIBUTABLE TO NON-CONTROLLING INTERESTS Profit/(Loss)</t>
  </si>
  <si>
    <t>Balance as at</t>
  </si>
  <si>
    <t xml:space="preserve"> December 31, 2021</t>
  </si>
  <si>
    <t>Increase</t>
  </si>
  <si>
    <t>Decrease</t>
  </si>
  <si>
    <t>Subscribed share capital</t>
  </si>
  <si>
    <t>Share premium</t>
  </si>
  <si>
    <t>Losses related to equity instruments (Debit Balance)</t>
  </si>
  <si>
    <t>Translation reserves</t>
  </si>
  <si>
    <t>Retained earnings</t>
  </si>
  <si>
    <t>Credit Balance</t>
  </si>
  <si>
    <t>Debit Balance</t>
  </si>
  <si>
    <t>Profit/(loss) for the period</t>
  </si>
  <si>
    <t>Total own equity</t>
  </si>
  <si>
    <t>Non-controlling interests – result for the period</t>
  </si>
  <si>
    <t>Non-controlling interests – other equity items</t>
  </si>
  <si>
    <t>Total equity</t>
  </si>
  <si>
    <t xml:space="preserve"> December 31, 2020</t>
  </si>
  <si>
    <t>Losses related to equity instruments (Debit balance)</t>
  </si>
  <si>
    <t>Total, out of which</t>
  </si>
  <si>
    <t>By transfer</t>
  </si>
  <si>
    <t>Total, 
out of which</t>
  </si>
  <si>
    <t>Cash flows from operating activities</t>
  </si>
  <si>
    <t>Adjustments for:</t>
  </si>
  <si>
    <t>Net financial result</t>
  </si>
  <si>
    <t>Amortisation and depreciation</t>
  </si>
  <si>
    <t>Changes in provisions, net</t>
  </si>
  <si>
    <t>Income tax expense</t>
  </si>
  <si>
    <t>Changes in working capital:</t>
  </si>
  <si>
    <t>(Increase)/ decrease of trade receivables and prepayments</t>
  </si>
  <si>
    <t>Income tax paid</t>
  </si>
  <si>
    <t>Cash flows from investing activities</t>
  </si>
  <si>
    <t>Payments for acquisition of subsidiaries</t>
  </si>
  <si>
    <t>Net cash generated used in investing activities</t>
  </si>
  <si>
    <t>Cash flows from financing activities</t>
  </si>
  <si>
    <t>Proceeds from bank loans</t>
  </si>
  <si>
    <t xml:space="preserve">Reimbursments of bank loans </t>
  </si>
  <si>
    <t>Interests paid</t>
  </si>
  <si>
    <t>Net cash generated from financing activities</t>
  </si>
  <si>
    <t xml:space="preserve">Cash generated from operating activities before working capital changes </t>
  </si>
  <si>
    <t>CONSOLIDATED BALANCE SHEET</t>
  </si>
  <si>
    <t>CONSOLIDATED PROFIT AND LOSS ACCOUNT</t>
  </si>
  <si>
    <t>CONSOLIDATED STATEMENT OF CHANGES IN EQUITY</t>
  </si>
  <si>
    <t>CONSOLIDATED STATEMENT OF CASH FLOWS</t>
  </si>
  <si>
    <t>CONSOLIDATED FINANCIAL STATEMENTS</t>
  </si>
  <si>
    <t>as at and for the year ended at 
31 December 2022</t>
  </si>
  <si>
    <t>*The amounts presented are extracted from the Consolidated Financial Statements as at and for the year ended 31 December 2022 ("consolidated financial statements").</t>
  </si>
  <si>
    <t>In case there are inconsistencies or omissions from the amounts presented in the financial statements, the amounts presented in the financial statements will prevail.</t>
  </si>
  <si>
    <t>AS AT DECEMBER 31, 2022</t>
  </si>
  <si>
    <t>31.12.2022</t>
  </si>
  <si>
    <t>FOR THE YEAR ENDED 31 DECEMBER 2022</t>
  </si>
  <si>
    <t>Year ended</t>
  </si>
  <si>
    <t>2021</t>
  </si>
  <si>
    <t>2022</t>
  </si>
  <si>
    <t xml:space="preserve"> December 31, 2022</t>
  </si>
  <si>
    <t>Revaluation reserve</t>
  </si>
  <si>
    <t>Net result for the year  - loss for the year</t>
  </si>
  <si>
    <t>Impairment of trade and other receivables, net</t>
  </si>
  <si>
    <t>Net cash generated (used in)/from operating activities</t>
  </si>
  <si>
    <t>Payments for purchase of tangible assets</t>
  </si>
  <si>
    <t>Payments for purchase of intangible assets</t>
  </si>
  <si>
    <t xml:space="preserve">Other purchases of tangible and intangible assets, net of cash </t>
  </si>
  <si>
    <t>Proceeds from the subscribed share capital</t>
  </si>
  <si>
    <t>Losses related to equity instruments</t>
  </si>
  <si>
    <t>Payment of commissions related to contracted bank loans</t>
  </si>
  <si>
    <t>Dividends paid</t>
  </si>
  <si>
    <t>Proceeds from loans received from related parties</t>
  </si>
  <si>
    <t>Reimbursments from loans received from related parties</t>
  </si>
  <si>
    <t>Net increase/(decrease) in cash and cash equivalents</t>
  </si>
  <si>
    <t>Cash and cash equivalents at the end of the year</t>
  </si>
  <si>
    <t>Cash and cash equivalents at the beginning of the year</t>
  </si>
  <si>
    <t>Cash and cash equivalents from subsidiaries acquired during the year</t>
  </si>
  <si>
    <t>Non-controlling interests – result for the year</t>
  </si>
  <si>
    <t>Impairment of tangible and intangible assets</t>
  </si>
  <si>
    <t>Increase of inventories</t>
  </si>
  <si>
    <t>Decrease of liabilities and deferred income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</si>
</sst>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b/>
      <sz val="8"/>
      <color theme="1"/>
      <name val="Tahoma"/>
      <family val="2"/>
    </font>
    <font>
      <sz val="8"/>
      <color theme="1"/>
      <name val="Tahoma"/>
      <family val="2"/>
    </font>
    <font>
      <i/>
      <sz val="8"/>
      <color theme="1"/>
      <name val="Tahoma"/>
      <family val="2"/>
    </font>
    <font>
      <b/>
      <u/>
      <sz val="8"/>
      <color theme="1"/>
      <name val="Tahoma"/>
      <family val="2"/>
    </font>
    <font>
      <u/>
      <sz val="8"/>
      <color theme="1"/>
      <name val="Tahoma"/>
      <family val="2"/>
    </font>
    <font>
      <i/>
      <u/>
      <sz val="8"/>
      <color theme="1"/>
      <name val="Tahoma"/>
      <family val="2"/>
    </font>
    <font>
      <b/>
      <u/>
      <sz val="8"/>
      <color theme="10"/>
      <name val="Tahoma"/>
      <family val="2"/>
    </font>
    <font>
      <b/>
      <i/>
      <sz val="8"/>
      <color theme="1"/>
      <name val="Tahoma"/>
      <family val="2"/>
    </font>
    <font>
      <sz val="8"/>
      <color rgb="FFFF0000"/>
      <name val="Tahoma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105">
    <xf numFmtId="0" fontId="0" fillId="0" borderId="0" xfId="0"/>
    <xf numFmtId="0" fontId="6" fillId="0" borderId="0" xfId="0" applyFont="1"/>
    <xf numFmtId="0" fontId="5" fillId="0" borderId="0" xfId="0" applyFont="1" applyAlignment="1">
      <alignment vertical="center"/>
    </xf>
    <xf numFmtId="164" fontId="6" fillId="0" borderId="0" xfId="0" applyNumberFormat="1" applyFont="1" applyAlignment="1">
      <alignment horizontal="center" vertical="center"/>
    </xf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 applyAlignment="1">
      <alignment horizontal="center" vertical="center"/>
    </xf>
    <xf numFmtId="0" fontId="11" fillId="0" borderId="0" xfId="2" applyFont="1"/>
    <xf numFmtId="164" fontId="6" fillId="0" borderId="0" xfId="1" applyNumberFormat="1" applyFont="1" applyFill="1"/>
    <xf numFmtId="0" fontId="11" fillId="0" borderId="0" xfId="2" applyFont="1" applyFill="1"/>
    <xf numFmtId="0" fontId="6" fillId="0" borderId="0" xfId="0" applyFont="1" applyFill="1"/>
    <xf numFmtId="164" fontId="6" fillId="0" borderId="0" xfId="1" applyNumberFormat="1" applyFont="1" applyAlignment="1">
      <alignment horizontal="right"/>
    </xf>
    <xf numFmtId="0" fontId="6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center" vertical="center"/>
    </xf>
    <xf numFmtId="164" fontId="6" fillId="0" borderId="0" xfId="0" applyNumberFormat="1" applyFont="1" applyFill="1"/>
    <xf numFmtId="0" fontId="6" fillId="0" borderId="0" xfId="0" applyFont="1" applyFill="1" applyAlignment="1">
      <alignment horizontal="center" vertical="center"/>
    </xf>
    <xf numFmtId="164" fontId="6" fillId="0" borderId="0" xfId="1" applyNumberFormat="1" applyFont="1" applyFill="1" applyAlignment="1">
      <alignment horizontal="center"/>
    </xf>
    <xf numFmtId="0" fontId="6" fillId="0" borderId="0" xfId="0" applyFont="1" applyFill="1" applyAlignment="1">
      <alignment wrapText="1"/>
    </xf>
    <xf numFmtId="164" fontId="5" fillId="0" borderId="0" xfId="1" applyNumberFormat="1" applyFont="1" applyFill="1" applyAlignment="1">
      <alignment horizontal="center" vertical="center"/>
    </xf>
    <xf numFmtId="164" fontId="5" fillId="0" borderId="0" xfId="1" applyNumberFormat="1" applyFont="1" applyFill="1" applyAlignment="1">
      <alignment vertical="center"/>
    </xf>
    <xf numFmtId="164" fontId="6" fillId="0" borderId="0" xfId="1" applyNumberFormat="1" applyFont="1" applyFill="1" applyAlignment="1">
      <alignment horizontal="center" vertical="center"/>
    </xf>
    <xf numFmtId="164" fontId="6" fillId="0" borderId="0" xfId="1" applyNumberFormat="1" applyFont="1" applyFill="1" applyAlignment="1">
      <alignment vertical="center"/>
    </xf>
    <xf numFmtId="164" fontId="6" fillId="0" borderId="0" xfId="1" applyNumberFormat="1" applyFont="1" applyFill="1" applyAlignment="1">
      <alignment horizontal="right"/>
    </xf>
    <xf numFmtId="0" fontId="7" fillId="0" borderId="0" xfId="0" applyFont="1" applyFill="1" applyAlignment="1">
      <alignment vertical="center" wrapText="1"/>
    </xf>
    <xf numFmtId="164" fontId="5" fillId="0" borderId="0" xfId="0" applyNumberFormat="1" applyFont="1" applyFill="1" applyAlignment="1">
      <alignment horizontal="center" vertical="center"/>
    </xf>
    <xf numFmtId="164" fontId="6" fillId="0" borderId="0" xfId="0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/>
    </xf>
    <xf numFmtId="164" fontId="5" fillId="0" borderId="1" xfId="1" applyNumberFormat="1" applyFont="1" applyFill="1" applyBorder="1" applyAlignment="1">
      <alignment horizontal="right" vertical="center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/>
    </xf>
    <xf numFmtId="164" fontId="6" fillId="0" borderId="1" xfId="1" applyNumberFormat="1" applyFont="1" applyFill="1" applyBorder="1" applyAlignment="1">
      <alignment horizontal="right" vertical="center"/>
    </xf>
    <xf numFmtId="164" fontId="6" fillId="0" borderId="1" xfId="1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vertical="center" wrapText="1"/>
    </xf>
    <xf numFmtId="164" fontId="5" fillId="0" borderId="1" xfId="1" applyNumberFormat="1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 vertical="center"/>
    </xf>
    <xf numFmtId="0" fontId="7" fillId="0" borderId="0" xfId="0" applyFont="1" applyFill="1" applyAlignment="1">
      <alignment vertical="center"/>
    </xf>
    <xf numFmtId="0" fontId="6" fillId="0" borderId="0" xfId="0" applyFont="1" applyFill="1" applyAlignment="1">
      <alignment horizontal="center"/>
    </xf>
    <xf numFmtId="0" fontId="6" fillId="0" borderId="1" xfId="0" applyFont="1" applyFill="1" applyBorder="1" applyAlignment="1">
      <alignment vertical="center"/>
    </xf>
    <xf numFmtId="164" fontId="3" fillId="0" borderId="1" xfId="1" applyNumberFormat="1" applyFont="1" applyFill="1" applyBorder="1" applyAlignment="1">
      <alignment horizontal="right" vertical="center"/>
    </xf>
    <xf numFmtId="41" fontId="6" fillId="0" borderId="0" xfId="0" applyNumberFormat="1" applyFont="1" applyFill="1"/>
    <xf numFmtId="0" fontId="5" fillId="0" borderId="0" xfId="0" applyFont="1" applyFill="1"/>
    <xf numFmtId="164" fontId="6" fillId="0" borderId="0" xfId="1" applyNumberFormat="1" applyFont="1" applyFill="1" applyAlignment="1"/>
    <xf numFmtId="0" fontId="7" fillId="0" borderId="0" xfId="0" applyFont="1" applyFill="1"/>
    <xf numFmtId="0" fontId="12" fillId="0" borderId="1" xfId="0" applyFont="1" applyFill="1" applyBorder="1" applyAlignment="1">
      <alignment vertical="center" wrapText="1"/>
    </xf>
    <xf numFmtId="0" fontId="5" fillId="0" borderId="0" xfId="0" applyFont="1" applyFill="1" applyAlignment="1">
      <alignment vertical="center"/>
    </xf>
    <xf numFmtId="164" fontId="4" fillId="0" borderId="0" xfId="0" applyNumberFormat="1" applyFont="1" applyFill="1" applyAlignment="1">
      <alignment horizontal="center" vertical="center"/>
    </xf>
    <xf numFmtId="0" fontId="6" fillId="0" borderId="0" xfId="0" applyFont="1" applyFill="1" applyAlignment="1"/>
    <xf numFmtId="0" fontId="6" fillId="0" borderId="0" xfId="0" applyFont="1" applyAlignment="1"/>
    <xf numFmtId="0" fontId="5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64" fontId="5" fillId="0" borderId="0" xfId="1" applyNumberFormat="1" applyFont="1" applyFill="1"/>
    <xf numFmtId="164" fontId="13" fillId="0" borderId="0" xfId="1" applyNumberFormat="1" applyFont="1" applyFill="1" applyAlignment="1">
      <alignment horizontal="right"/>
    </xf>
    <xf numFmtId="49" fontId="5" fillId="0" borderId="1" xfId="0" quotePrefix="1" applyNumberFormat="1" applyFont="1" applyFill="1" applyBorder="1" applyAlignment="1">
      <alignment horizontal="center" vertical="center" wrapText="1"/>
    </xf>
    <xf numFmtId="164" fontId="6" fillId="0" borderId="0" xfId="0" applyNumberFormat="1" applyFont="1" applyFill="1" applyAlignment="1">
      <alignment vertical="center" wrapText="1"/>
    </xf>
    <xf numFmtId="0" fontId="6" fillId="0" borderId="4" xfId="0" applyFont="1" applyFill="1" applyBorder="1" applyAlignment="1">
      <alignment horizontal="justify" vertical="center"/>
    </xf>
    <xf numFmtId="0" fontId="6" fillId="0" borderId="7" xfId="0" applyFont="1" applyFill="1" applyBorder="1" applyAlignment="1">
      <alignment horizontal="justify" vertical="center"/>
    </xf>
    <xf numFmtId="0" fontId="5" fillId="0" borderId="4" xfId="0" applyFont="1" applyFill="1" applyBorder="1" applyAlignment="1">
      <alignment vertical="center"/>
    </xf>
    <xf numFmtId="0" fontId="5" fillId="0" borderId="7" xfId="0" applyFont="1" applyFill="1" applyBorder="1" applyAlignment="1">
      <alignment vertical="center"/>
    </xf>
    <xf numFmtId="0" fontId="6" fillId="0" borderId="4" xfId="0" applyFont="1" applyFill="1" applyBorder="1" applyAlignment="1">
      <alignment vertical="center"/>
    </xf>
    <xf numFmtId="0" fontId="6" fillId="0" borderId="7" xfId="0" applyFont="1" applyFill="1" applyBorder="1" applyAlignment="1">
      <alignment vertical="center"/>
    </xf>
    <xf numFmtId="0" fontId="4" fillId="0" borderId="4" xfId="0" applyFont="1" applyFill="1" applyBorder="1" applyAlignment="1">
      <alignment vertical="center"/>
    </xf>
    <xf numFmtId="0" fontId="4" fillId="0" borderId="7" xfId="0" applyFont="1" applyFill="1" applyBorder="1" applyAlignment="1">
      <alignment vertical="center"/>
    </xf>
    <xf numFmtId="0" fontId="5" fillId="0" borderId="2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0" fontId="4" fillId="0" borderId="2" xfId="0" applyFont="1" applyFill="1" applyBorder="1" applyAlignment="1">
      <alignment vertical="center"/>
    </xf>
    <xf numFmtId="0" fontId="4" fillId="0" borderId="3" xfId="0" applyFont="1" applyFill="1" applyBorder="1" applyAlignment="1">
      <alignment vertical="center"/>
    </xf>
    <xf numFmtId="0" fontId="5" fillId="0" borderId="4" xfId="0" applyFont="1" applyFill="1" applyBorder="1" applyAlignment="1">
      <alignment horizontal="justify" vertical="center"/>
    </xf>
    <xf numFmtId="0" fontId="5" fillId="0" borderId="7" xfId="0" applyFont="1" applyFill="1" applyBorder="1" applyAlignment="1">
      <alignment horizontal="justify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164" fontId="5" fillId="0" borderId="2" xfId="1" applyNumberFormat="1" applyFont="1" applyFill="1" applyBorder="1" applyAlignment="1">
      <alignment horizontal="center" vertical="center"/>
    </xf>
    <xf numFmtId="164" fontId="5" fillId="0" borderId="3" xfId="1" applyNumberFormat="1" applyFont="1" applyFill="1" applyBorder="1" applyAlignment="1">
      <alignment horizontal="center" vertical="center"/>
    </xf>
    <xf numFmtId="164" fontId="5" fillId="0" borderId="1" xfId="1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164" fontId="5" fillId="0" borderId="1" xfId="1" applyNumberFormat="1" applyFont="1" applyFill="1" applyBorder="1" applyAlignment="1">
      <alignment horizontal="center" vertical="center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2060"/>
    <pageSetUpPr fitToPage="1"/>
  </sheetPr>
  <dimension ref="B2:F13"/>
  <sheetViews>
    <sheetView showGridLines="0" tabSelected="1" zoomScaleNormal="100" workbookViewId="0">
      <selection activeCell="I16" sqref="I16"/>
    </sheetView>
  </sheetViews>
  <sheetFormatPr defaultColWidth="8.6640625" defaultRowHeight="10.199999999999999" x14ac:dyDescent="0.2"/>
  <cols>
    <col min="1" max="16384" width="8.6640625" style="1"/>
  </cols>
  <sheetData>
    <row r="2" spans="2:6" x14ac:dyDescent="0.2">
      <c r="D2" s="5" t="s">
        <v>21</v>
      </c>
    </row>
    <row r="3" spans="2:6" x14ac:dyDescent="0.2">
      <c r="D3" s="5"/>
    </row>
    <row r="4" spans="2:6" x14ac:dyDescent="0.2">
      <c r="B4" s="6"/>
      <c r="C4" s="6"/>
      <c r="D4" s="7" t="s">
        <v>261</v>
      </c>
      <c r="E4" s="6"/>
      <c r="F4" s="6"/>
    </row>
    <row r="5" spans="2:6" x14ac:dyDescent="0.2">
      <c r="B5" s="6"/>
      <c r="C5" s="6"/>
      <c r="D5" s="7" t="s">
        <v>262</v>
      </c>
      <c r="E5" s="6"/>
      <c r="F5" s="6"/>
    </row>
    <row r="6" spans="2:6" x14ac:dyDescent="0.2">
      <c r="B6" s="2"/>
    </row>
    <row r="7" spans="2:6" x14ac:dyDescent="0.2">
      <c r="B7" s="8" t="s">
        <v>257</v>
      </c>
    </row>
    <row r="8" spans="2:6" s="11" customFormat="1" x14ac:dyDescent="0.2">
      <c r="B8" s="10" t="s">
        <v>258</v>
      </c>
    </row>
    <row r="9" spans="2:6" x14ac:dyDescent="0.2">
      <c r="B9" s="8" t="s">
        <v>259</v>
      </c>
    </row>
    <row r="10" spans="2:6" x14ac:dyDescent="0.2">
      <c r="B10" s="8" t="s">
        <v>260</v>
      </c>
    </row>
    <row r="12" spans="2:6" x14ac:dyDescent="0.2">
      <c r="B12" s="4" t="s">
        <v>263</v>
      </c>
    </row>
    <row r="13" spans="2:6" x14ac:dyDescent="0.2">
      <c r="B13" s="4" t="s">
        <v>264</v>
      </c>
    </row>
  </sheetData>
  <hyperlinks>
    <hyperlink ref="B10" location="'Cash flow'!A1" display="CONSOLIDATED STATEMENT OF CASH FLOWS" xr:uid="{D42AA9BD-AE16-4C79-BECF-3A0376D095E4}"/>
    <hyperlink ref="B8" location="'Conso P&amp;L acct'!A1" display="CONSOLIDATED PROFIT AND LOSS ACCOUNT" xr:uid="{0644FDAD-3760-4E96-8AF2-9492F6157DB9}"/>
    <hyperlink ref="B9" location="SOCE!A1" display="CONSOLIDATED STATEMENT OF CHANGES IN EQUITY" xr:uid="{A66A8D71-DB9D-4921-8CEA-5D1A469F2D08}"/>
    <hyperlink ref="B7" location="'Conso BS'!A1" display="CONSOLIDATED BALANCE SHEET" xr:uid="{09C30440-3C32-48E3-A7DE-60E9D549A36F}"/>
  </hyperlinks>
  <pageMargins left="0.7" right="0.7" top="0.75" bottom="0.75" header="0.3" footer="0.3"/>
  <pageSetup paperSize="9" scale="71" fitToHeight="0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  <pageSetUpPr fitToPage="1"/>
  </sheetPr>
  <dimension ref="A1:E152"/>
  <sheetViews>
    <sheetView showGridLines="0" zoomScaleNormal="100" workbookViewId="0">
      <pane xSplit="2" ySplit="8" topLeftCell="C105" activePane="bottomRight" state="frozen"/>
      <selection pane="topRight" activeCell="C1" sqref="C1"/>
      <selection pane="bottomLeft" activeCell="A9" sqref="A9"/>
      <selection pane="bottomRight" activeCell="E144" sqref="E144"/>
    </sheetView>
  </sheetViews>
  <sheetFormatPr defaultColWidth="8.6640625" defaultRowHeight="10.199999999999999" x14ac:dyDescent="0.2"/>
  <cols>
    <col min="1" max="1" width="55.33203125" style="54" customWidth="1"/>
    <col min="2" max="2" width="12.109375" style="54" customWidth="1"/>
    <col min="3" max="3" width="5.44140625" style="3" customWidth="1"/>
    <col min="4" max="4" width="13.77734375" style="12" bestFit="1" customWidth="1"/>
    <col min="5" max="5" width="13.109375" style="12" bestFit="1" customWidth="1"/>
    <col min="6" max="16384" width="8.6640625" style="54"/>
  </cols>
  <sheetData>
    <row r="1" spans="1:5" s="53" customFormat="1" x14ac:dyDescent="0.2">
      <c r="A1" s="51" t="s">
        <v>0</v>
      </c>
      <c r="B1" s="51"/>
      <c r="C1" s="52"/>
      <c r="D1" s="23"/>
      <c r="E1" s="23"/>
    </row>
    <row r="2" spans="1:5" s="53" customFormat="1" x14ac:dyDescent="0.2">
      <c r="A2" s="42" t="s">
        <v>22</v>
      </c>
      <c r="B2" s="51"/>
      <c r="C2" s="52"/>
      <c r="D2" s="23"/>
      <c r="E2" s="23"/>
    </row>
    <row r="3" spans="1:5" s="53" customFormat="1" x14ac:dyDescent="0.2">
      <c r="A3" s="42"/>
      <c r="B3" s="51"/>
      <c r="C3" s="52"/>
      <c r="D3" s="23"/>
      <c r="E3" s="23"/>
    </row>
    <row r="4" spans="1:5" s="53" customFormat="1" x14ac:dyDescent="0.2">
      <c r="B4" s="25" t="s">
        <v>257</v>
      </c>
      <c r="C4" s="52"/>
      <c r="D4" s="23"/>
      <c r="E4" s="23"/>
    </row>
    <row r="5" spans="1:5" s="53" customFormat="1" x14ac:dyDescent="0.2">
      <c r="B5" s="26" t="s">
        <v>265</v>
      </c>
      <c r="C5" s="52"/>
      <c r="D5" s="23"/>
      <c r="E5" s="23"/>
    </row>
    <row r="6" spans="1:5" s="53" customFormat="1" x14ac:dyDescent="0.2">
      <c r="C6" s="52"/>
      <c r="D6" s="23"/>
      <c r="E6" s="23"/>
    </row>
    <row r="7" spans="1:5" x14ac:dyDescent="0.2">
      <c r="A7" s="82" t="s">
        <v>23</v>
      </c>
      <c r="B7" s="83"/>
      <c r="C7" s="80" t="s">
        <v>24</v>
      </c>
      <c r="D7" s="86" t="s">
        <v>1</v>
      </c>
      <c r="E7" s="86" t="s">
        <v>266</v>
      </c>
    </row>
    <row r="8" spans="1:5" x14ac:dyDescent="0.2">
      <c r="A8" s="84"/>
      <c r="B8" s="85"/>
      <c r="C8" s="81"/>
      <c r="D8" s="87"/>
      <c r="E8" s="87"/>
    </row>
    <row r="9" spans="1:5" x14ac:dyDescent="0.2">
      <c r="A9" s="70" t="s">
        <v>112</v>
      </c>
      <c r="B9" s="71"/>
      <c r="C9" s="33"/>
      <c r="D9" s="34"/>
      <c r="E9" s="34"/>
    </row>
    <row r="10" spans="1:5" x14ac:dyDescent="0.2">
      <c r="A10" s="66" t="s">
        <v>25</v>
      </c>
      <c r="B10" s="67"/>
      <c r="C10" s="33"/>
      <c r="D10" s="34"/>
      <c r="E10" s="34"/>
    </row>
    <row r="11" spans="1:5" x14ac:dyDescent="0.2">
      <c r="A11" s="68" t="s">
        <v>26</v>
      </c>
      <c r="B11" s="69"/>
      <c r="C11" s="33">
        <v>1</v>
      </c>
      <c r="D11" s="34">
        <v>0</v>
      </c>
      <c r="E11" s="34">
        <v>0</v>
      </c>
    </row>
    <row r="12" spans="1:5" x14ac:dyDescent="0.2">
      <c r="A12" s="68" t="s">
        <v>27</v>
      </c>
      <c r="B12" s="69"/>
      <c r="C12" s="33">
        <v>2</v>
      </c>
      <c r="D12" s="34">
        <v>0</v>
      </c>
      <c r="E12" s="34">
        <v>0</v>
      </c>
    </row>
    <row r="13" spans="1:5" x14ac:dyDescent="0.2">
      <c r="A13" s="68" t="s">
        <v>113</v>
      </c>
      <c r="B13" s="69"/>
      <c r="C13" s="33">
        <v>3</v>
      </c>
      <c r="D13" s="34">
        <v>62276555</v>
      </c>
      <c r="E13" s="34">
        <v>95020271</v>
      </c>
    </row>
    <row r="14" spans="1:5" x14ac:dyDescent="0.2">
      <c r="A14" s="68" t="s">
        <v>28</v>
      </c>
      <c r="B14" s="69"/>
      <c r="C14" s="33">
        <v>4</v>
      </c>
      <c r="D14" s="34">
        <v>40215369</v>
      </c>
      <c r="E14" s="34">
        <v>50083697</v>
      </c>
    </row>
    <row r="15" spans="1:5" x14ac:dyDescent="0.2">
      <c r="A15" s="68" t="s">
        <v>114</v>
      </c>
      <c r="B15" s="69"/>
      <c r="C15" s="33">
        <v>5</v>
      </c>
      <c r="D15" s="34">
        <v>0</v>
      </c>
      <c r="E15" s="34">
        <v>0</v>
      </c>
    </row>
    <row r="16" spans="1:5" x14ac:dyDescent="0.2">
      <c r="A16" s="68" t="s">
        <v>29</v>
      </c>
      <c r="B16" s="69"/>
      <c r="C16" s="33">
        <v>6</v>
      </c>
      <c r="D16" s="34">
        <v>0</v>
      </c>
      <c r="E16" s="34">
        <v>222648</v>
      </c>
    </row>
    <row r="17" spans="1:5" x14ac:dyDescent="0.2">
      <c r="A17" s="66" t="s">
        <v>30</v>
      </c>
      <c r="B17" s="67"/>
      <c r="C17" s="30">
        <v>7</v>
      </c>
      <c r="D17" s="31">
        <f>SUM(D11:D16)</f>
        <v>102491924</v>
      </c>
      <c r="E17" s="31">
        <f>SUM(E11:E16)</f>
        <v>145326616</v>
      </c>
    </row>
    <row r="18" spans="1:5" x14ac:dyDescent="0.2">
      <c r="A18" s="68"/>
      <c r="B18" s="69"/>
      <c r="C18" s="33"/>
      <c r="D18" s="34"/>
      <c r="E18" s="34"/>
    </row>
    <row r="19" spans="1:5" x14ac:dyDescent="0.2">
      <c r="A19" s="66" t="s">
        <v>31</v>
      </c>
      <c r="B19" s="67"/>
      <c r="C19" s="33"/>
      <c r="D19" s="34"/>
      <c r="E19" s="34"/>
    </row>
    <row r="20" spans="1:5" x14ac:dyDescent="0.2">
      <c r="A20" s="64" t="s">
        <v>32</v>
      </c>
      <c r="B20" s="65"/>
      <c r="C20" s="33">
        <v>8</v>
      </c>
      <c r="D20" s="34">
        <v>22058845</v>
      </c>
      <c r="E20" s="34">
        <v>66742874</v>
      </c>
    </row>
    <row r="21" spans="1:5" x14ac:dyDescent="0.2">
      <c r="A21" s="68" t="s">
        <v>33</v>
      </c>
      <c r="B21" s="69"/>
      <c r="C21" s="33">
        <v>9</v>
      </c>
      <c r="D21" s="34">
        <v>15984466</v>
      </c>
      <c r="E21" s="34">
        <v>47422713</v>
      </c>
    </row>
    <row r="22" spans="1:5" x14ac:dyDescent="0.2">
      <c r="A22" s="68" t="s">
        <v>34</v>
      </c>
      <c r="B22" s="69"/>
      <c r="C22" s="33">
        <v>10</v>
      </c>
      <c r="D22" s="34">
        <v>304592</v>
      </c>
      <c r="E22" s="34">
        <v>885522</v>
      </c>
    </row>
    <row r="23" spans="1:5" x14ac:dyDescent="0.2">
      <c r="A23" s="68" t="s">
        <v>35</v>
      </c>
      <c r="B23" s="69"/>
      <c r="C23" s="33">
        <v>11</v>
      </c>
      <c r="D23" s="34">
        <v>0</v>
      </c>
      <c r="E23" s="34">
        <v>0</v>
      </c>
    </row>
    <row r="24" spans="1:5" x14ac:dyDescent="0.2">
      <c r="A24" s="64" t="s">
        <v>36</v>
      </c>
      <c r="B24" s="65"/>
      <c r="C24" s="33">
        <v>12</v>
      </c>
      <c r="D24" s="34">
        <v>1260744</v>
      </c>
      <c r="E24" s="34">
        <v>12279720</v>
      </c>
    </row>
    <row r="25" spans="1:5" x14ac:dyDescent="0.2">
      <c r="A25" s="64" t="s">
        <v>37</v>
      </c>
      <c r="B25" s="65"/>
      <c r="C25" s="33">
        <v>13</v>
      </c>
      <c r="D25" s="34">
        <v>0</v>
      </c>
      <c r="E25" s="34">
        <v>0</v>
      </c>
    </row>
    <row r="26" spans="1:5" x14ac:dyDescent="0.2">
      <c r="A26" s="64" t="s">
        <v>115</v>
      </c>
      <c r="B26" s="65"/>
      <c r="C26" s="33">
        <v>14</v>
      </c>
      <c r="D26" s="34">
        <v>0</v>
      </c>
      <c r="E26" s="34">
        <v>0</v>
      </c>
    </row>
    <row r="27" spans="1:5" x14ac:dyDescent="0.2">
      <c r="A27" s="64" t="s">
        <v>38</v>
      </c>
      <c r="B27" s="65"/>
      <c r="C27" s="33">
        <v>15</v>
      </c>
      <c r="D27" s="34">
        <v>0</v>
      </c>
      <c r="E27" s="34">
        <v>0</v>
      </c>
    </row>
    <row r="28" spans="1:5" x14ac:dyDescent="0.2">
      <c r="A28" s="68" t="s">
        <v>39</v>
      </c>
      <c r="B28" s="69"/>
      <c r="C28" s="33">
        <v>16</v>
      </c>
      <c r="D28" s="34">
        <v>7439558</v>
      </c>
      <c r="E28" s="34">
        <v>8195358</v>
      </c>
    </row>
    <row r="29" spans="1:5" x14ac:dyDescent="0.2">
      <c r="A29" s="66" t="s">
        <v>40</v>
      </c>
      <c r="B29" s="67"/>
      <c r="C29" s="30">
        <v>17</v>
      </c>
      <c r="D29" s="31">
        <f>SUM(D20:D28)</f>
        <v>47048205</v>
      </c>
      <c r="E29" s="31">
        <f>SUM(E20:E28)</f>
        <v>135526187</v>
      </c>
    </row>
    <row r="30" spans="1:5" x14ac:dyDescent="0.2">
      <c r="A30" s="68"/>
      <c r="B30" s="69"/>
      <c r="C30" s="33"/>
      <c r="D30" s="34"/>
      <c r="E30" s="34"/>
    </row>
    <row r="31" spans="1:5" x14ac:dyDescent="0.2">
      <c r="A31" s="66" t="s">
        <v>41</v>
      </c>
      <c r="B31" s="67"/>
      <c r="C31" s="33"/>
      <c r="D31" s="34"/>
      <c r="E31" s="34"/>
    </row>
    <row r="32" spans="1:5" x14ac:dyDescent="0.2">
      <c r="A32" s="68" t="s">
        <v>42</v>
      </c>
      <c r="B32" s="69"/>
      <c r="C32" s="33">
        <v>18</v>
      </c>
      <c r="D32" s="34">
        <v>0</v>
      </c>
      <c r="E32" s="34">
        <v>0</v>
      </c>
    </row>
    <row r="33" spans="1:5" x14ac:dyDescent="0.2">
      <c r="A33" s="68" t="s">
        <v>43</v>
      </c>
      <c r="B33" s="69"/>
      <c r="C33" s="33">
        <v>19</v>
      </c>
      <c r="D33" s="34">
        <v>0</v>
      </c>
      <c r="E33" s="34">
        <v>0</v>
      </c>
    </row>
    <row r="34" spans="1:5" x14ac:dyDescent="0.2">
      <c r="A34" s="64" t="s">
        <v>116</v>
      </c>
      <c r="B34" s="65"/>
      <c r="C34" s="33">
        <v>20</v>
      </c>
      <c r="D34" s="34">
        <v>0</v>
      </c>
      <c r="E34" s="34">
        <v>0</v>
      </c>
    </row>
    <row r="35" spans="1:5" x14ac:dyDescent="0.2">
      <c r="A35" s="64" t="s">
        <v>44</v>
      </c>
      <c r="B35" s="65"/>
      <c r="C35" s="33">
        <v>201</v>
      </c>
      <c r="D35" s="34">
        <v>0</v>
      </c>
      <c r="E35" s="34">
        <v>1092284</v>
      </c>
    </row>
    <row r="36" spans="1:5" x14ac:dyDescent="0.2">
      <c r="A36" s="64" t="s">
        <v>117</v>
      </c>
      <c r="B36" s="65"/>
      <c r="C36" s="33">
        <v>21</v>
      </c>
      <c r="D36" s="34">
        <v>0</v>
      </c>
      <c r="E36" s="34">
        <v>0</v>
      </c>
    </row>
    <row r="37" spans="1:5" x14ac:dyDescent="0.2">
      <c r="A37" s="64" t="s">
        <v>45</v>
      </c>
      <c r="B37" s="65"/>
      <c r="C37" s="33">
        <v>22</v>
      </c>
      <c r="D37" s="34">
        <v>7768</v>
      </c>
      <c r="E37" s="34">
        <v>7768</v>
      </c>
    </row>
    <row r="38" spans="1:5" x14ac:dyDescent="0.2">
      <c r="A38" s="64" t="s">
        <v>46</v>
      </c>
      <c r="B38" s="65"/>
      <c r="C38" s="33">
        <v>23</v>
      </c>
      <c r="D38" s="34">
        <v>10438</v>
      </c>
      <c r="E38" s="34">
        <v>712423</v>
      </c>
    </row>
    <row r="39" spans="1:5" x14ac:dyDescent="0.2">
      <c r="A39" s="66" t="s">
        <v>47</v>
      </c>
      <c r="B39" s="67"/>
      <c r="C39" s="30">
        <v>24</v>
      </c>
      <c r="D39" s="31">
        <f>SUM(D32:D38)</f>
        <v>18206</v>
      </c>
      <c r="E39" s="31">
        <f>SUM(E32:E38)</f>
        <v>1812475</v>
      </c>
    </row>
    <row r="40" spans="1:5" x14ac:dyDescent="0.2">
      <c r="A40" s="68"/>
      <c r="B40" s="69"/>
      <c r="C40" s="33"/>
      <c r="D40" s="31"/>
      <c r="E40" s="31"/>
    </row>
    <row r="41" spans="1:5" x14ac:dyDescent="0.2">
      <c r="A41" s="66" t="s">
        <v>48</v>
      </c>
      <c r="B41" s="67"/>
      <c r="C41" s="30">
        <v>25</v>
      </c>
      <c r="D41" s="31">
        <f>D39+D29+D17</f>
        <v>149558335</v>
      </c>
      <c r="E41" s="31">
        <f>E39+E29+E17</f>
        <v>282665278</v>
      </c>
    </row>
    <row r="42" spans="1:5" x14ac:dyDescent="0.2">
      <c r="A42" s="68"/>
      <c r="B42" s="69"/>
      <c r="C42" s="33"/>
      <c r="D42" s="34"/>
      <c r="E42" s="34"/>
    </row>
    <row r="43" spans="1:5" x14ac:dyDescent="0.2">
      <c r="A43" s="70" t="s">
        <v>118</v>
      </c>
      <c r="B43" s="71"/>
      <c r="C43" s="33"/>
      <c r="D43" s="34"/>
      <c r="E43" s="34"/>
    </row>
    <row r="44" spans="1:5" x14ac:dyDescent="0.2">
      <c r="A44" s="66" t="s">
        <v>49</v>
      </c>
      <c r="B44" s="67"/>
      <c r="C44" s="33"/>
      <c r="D44" s="34"/>
      <c r="E44" s="34"/>
    </row>
    <row r="45" spans="1:5" x14ac:dyDescent="0.2">
      <c r="A45" s="68" t="s">
        <v>50</v>
      </c>
      <c r="B45" s="69"/>
      <c r="C45" s="33">
        <v>26</v>
      </c>
      <c r="D45" s="34">
        <v>18554176</v>
      </c>
      <c r="E45" s="34">
        <v>41505542</v>
      </c>
    </row>
    <row r="46" spans="1:5" x14ac:dyDescent="0.2">
      <c r="A46" s="64" t="s">
        <v>51</v>
      </c>
      <c r="B46" s="65"/>
      <c r="C46" s="33">
        <v>27</v>
      </c>
      <c r="D46" s="34">
        <v>3084820</v>
      </c>
      <c r="E46" s="34">
        <v>5756368</v>
      </c>
    </row>
    <row r="47" spans="1:5" x14ac:dyDescent="0.2">
      <c r="A47" s="64" t="s">
        <v>52</v>
      </c>
      <c r="B47" s="65"/>
      <c r="C47" s="33">
        <v>28</v>
      </c>
      <c r="D47" s="34">
        <v>14484405</v>
      </c>
      <c r="E47" s="34">
        <v>49867503</v>
      </c>
    </row>
    <row r="48" spans="1:5" x14ac:dyDescent="0.2">
      <c r="A48" s="68" t="s">
        <v>53</v>
      </c>
      <c r="B48" s="69"/>
      <c r="C48" s="33">
        <v>29</v>
      </c>
      <c r="D48" s="34">
        <v>3658125</v>
      </c>
      <c r="E48" s="34">
        <v>3897065</v>
      </c>
    </row>
    <row r="49" spans="1:5" x14ac:dyDescent="0.2">
      <c r="A49" s="66" t="s">
        <v>54</v>
      </c>
      <c r="B49" s="67"/>
      <c r="C49" s="30">
        <v>30</v>
      </c>
      <c r="D49" s="31">
        <f>SUM(D45:D48)</f>
        <v>39781526</v>
      </c>
      <c r="E49" s="31">
        <f>SUM(E45:E48)</f>
        <v>101026478</v>
      </c>
    </row>
    <row r="50" spans="1:5" x14ac:dyDescent="0.2">
      <c r="A50" s="66"/>
      <c r="B50" s="67"/>
      <c r="C50" s="30"/>
      <c r="D50" s="31"/>
      <c r="E50" s="31"/>
    </row>
    <row r="51" spans="1:5" x14ac:dyDescent="0.2">
      <c r="A51" s="78" t="s">
        <v>55</v>
      </c>
      <c r="B51" s="79"/>
      <c r="C51" s="33"/>
      <c r="D51" s="34"/>
      <c r="E51" s="34"/>
    </row>
    <row r="52" spans="1:5" x14ac:dyDescent="0.2">
      <c r="A52" s="64" t="s">
        <v>56</v>
      </c>
      <c r="B52" s="65"/>
      <c r="C52" s="33"/>
      <c r="D52" s="34"/>
      <c r="E52" s="34"/>
    </row>
    <row r="53" spans="1:5" x14ac:dyDescent="0.2">
      <c r="A53" s="64" t="s">
        <v>57</v>
      </c>
      <c r="B53" s="65"/>
      <c r="C53" s="33">
        <v>31</v>
      </c>
      <c r="D53" s="34">
        <v>17282936</v>
      </c>
      <c r="E53" s="34">
        <v>23066782</v>
      </c>
    </row>
    <row r="54" spans="1:5" x14ac:dyDescent="0.2">
      <c r="A54" s="64" t="s">
        <v>58</v>
      </c>
      <c r="B54" s="65"/>
      <c r="C54" s="33">
        <v>32</v>
      </c>
      <c r="D54" s="34">
        <v>0</v>
      </c>
      <c r="E54" s="34">
        <v>0</v>
      </c>
    </row>
    <row r="55" spans="1:5" x14ac:dyDescent="0.2">
      <c r="A55" s="64" t="s">
        <v>119</v>
      </c>
      <c r="B55" s="65"/>
      <c r="C55" s="33">
        <v>33</v>
      </c>
      <c r="D55" s="34">
        <v>0</v>
      </c>
      <c r="E55" s="34">
        <v>0</v>
      </c>
    </row>
    <row r="56" spans="1:5" x14ac:dyDescent="0.2">
      <c r="A56" s="64" t="s">
        <v>59</v>
      </c>
      <c r="B56" s="65"/>
      <c r="C56" s="33">
        <v>34</v>
      </c>
      <c r="D56" s="34">
        <v>2852202</v>
      </c>
      <c r="E56" s="34">
        <v>3014822</v>
      </c>
    </row>
    <row r="57" spans="1:5" x14ac:dyDescent="0.2">
      <c r="A57" s="64" t="s">
        <v>60</v>
      </c>
      <c r="B57" s="65"/>
      <c r="C57" s="33">
        <v>35</v>
      </c>
      <c r="D57" s="34">
        <v>0</v>
      </c>
      <c r="E57" s="34">
        <v>0</v>
      </c>
    </row>
    <row r="58" spans="1:5" x14ac:dyDescent="0.2">
      <c r="A58" s="66" t="s">
        <v>61</v>
      </c>
      <c r="B58" s="67"/>
      <c r="C58" s="30">
        <v>36</v>
      </c>
      <c r="D58" s="31">
        <f>SUM(D53:D57)</f>
        <v>20135138</v>
      </c>
      <c r="E58" s="31">
        <f>SUM(E53:E57)</f>
        <v>26081604</v>
      </c>
    </row>
    <row r="59" spans="1:5" x14ac:dyDescent="0.2">
      <c r="A59" s="68"/>
      <c r="B59" s="69"/>
      <c r="C59" s="33"/>
      <c r="D59" s="34"/>
      <c r="E59" s="34"/>
    </row>
    <row r="60" spans="1:5" x14ac:dyDescent="0.2">
      <c r="A60" s="66" t="s">
        <v>62</v>
      </c>
      <c r="B60" s="67"/>
      <c r="C60" s="33"/>
      <c r="D60" s="34"/>
      <c r="E60" s="34"/>
    </row>
    <row r="61" spans="1:5" x14ac:dyDescent="0.2">
      <c r="A61" s="64" t="s">
        <v>63</v>
      </c>
      <c r="B61" s="65"/>
      <c r="C61" s="33">
        <v>37</v>
      </c>
      <c r="D61" s="34">
        <v>0</v>
      </c>
      <c r="E61" s="34">
        <v>0</v>
      </c>
    </row>
    <row r="62" spans="1:5" x14ac:dyDescent="0.2">
      <c r="A62" s="64" t="s">
        <v>120</v>
      </c>
      <c r="B62" s="65"/>
      <c r="C62" s="33">
        <v>38</v>
      </c>
      <c r="D62" s="34">
        <v>17925855</v>
      </c>
      <c r="E62" s="34">
        <v>881206</v>
      </c>
    </row>
    <row r="63" spans="1:5" x14ac:dyDescent="0.2">
      <c r="A63" s="66" t="s">
        <v>64</v>
      </c>
      <c r="B63" s="67"/>
      <c r="C63" s="30">
        <v>39</v>
      </c>
      <c r="D63" s="31">
        <f>SUM(D61:D62)</f>
        <v>17925855</v>
      </c>
      <c r="E63" s="31">
        <f>SUM(E61:E62)</f>
        <v>881206</v>
      </c>
    </row>
    <row r="64" spans="1:5" x14ac:dyDescent="0.2">
      <c r="A64" s="66"/>
      <c r="B64" s="67"/>
      <c r="C64" s="30"/>
      <c r="D64" s="31"/>
      <c r="E64" s="31"/>
    </row>
    <row r="65" spans="1:5" x14ac:dyDescent="0.2">
      <c r="A65" s="66" t="s">
        <v>121</v>
      </c>
      <c r="B65" s="67"/>
      <c r="C65" s="55">
        <v>40</v>
      </c>
      <c r="D65" s="31">
        <v>80125681</v>
      </c>
      <c r="E65" s="31">
        <v>42234556</v>
      </c>
    </row>
    <row r="66" spans="1:5" x14ac:dyDescent="0.2">
      <c r="A66" s="68"/>
      <c r="B66" s="69"/>
      <c r="C66" s="33"/>
      <c r="D66" s="34"/>
      <c r="E66" s="34"/>
    </row>
    <row r="67" spans="1:5" x14ac:dyDescent="0.2">
      <c r="A67" s="66" t="s">
        <v>65</v>
      </c>
      <c r="B67" s="67"/>
      <c r="C67" s="30">
        <v>41</v>
      </c>
      <c r="D67" s="31">
        <v>157968202</v>
      </c>
      <c r="E67" s="31">
        <v>170223844</v>
      </c>
    </row>
    <row r="68" spans="1:5" x14ac:dyDescent="0.2">
      <c r="A68" s="66"/>
      <c r="B68" s="67"/>
      <c r="C68" s="30"/>
      <c r="D68" s="34"/>
      <c r="E68" s="34"/>
    </row>
    <row r="69" spans="1:5" x14ac:dyDescent="0.2">
      <c r="A69" s="66" t="s">
        <v>122</v>
      </c>
      <c r="B69" s="67"/>
      <c r="C69" s="30">
        <v>42</v>
      </c>
      <c r="D69" s="31">
        <v>397111</v>
      </c>
      <c r="E69" s="31">
        <v>2203462</v>
      </c>
    </row>
    <row r="70" spans="1:5" x14ac:dyDescent="0.2">
      <c r="A70" s="68" t="s">
        <v>66</v>
      </c>
      <c r="B70" s="69"/>
      <c r="C70" s="33">
        <v>43</v>
      </c>
      <c r="D70" s="34">
        <v>60293</v>
      </c>
      <c r="E70" s="34">
        <v>388239</v>
      </c>
    </row>
    <row r="71" spans="1:5" x14ac:dyDescent="0.2">
      <c r="A71" s="68" t="s">
        <v>67</v>
      </c>
      <c r="B71" s="69"/>
      <c r="C71" s="33">
        <v>44</v>
      </c>
      <c r="D71" s="34">
        <v>336818</v>
      </c>
      <c r="E71" s="34">
        <v>1815223</v>
      </c>
    </row>
    <row r="72" spans="1:5" x14ac:dyDescent="0.2">
      <c r="A72" s="68"/>
      <c r="B72" s="69"/>
      <c r="C72" s="33"/>
      <c r="D72" s="34"/>
      <c r="E72" s="34"/>
    </row>
    <row r="73" spans="1:5" x14ac:dyDescent="0.2">
      <c r="A73" s="66" t="s">
        <v>123</v>
      </c>
      <c r="B73" s="67"/>
      <c r="C73" s="33"/>
      <c r="D73" s="34"/>
      <c r="E73" s="34"/>
    </row>
    <row r="74" spans="1:5" x14ac:dyDescent="0.2">
      <c r="A74" s="64" t="s">
        <v>124</v>
      </c>
      <c r="B74" s="65"/>
      <c r="C74" s="33">
        <v>45</v>
      </c>
      <c r="D74" s="34">
        <v>0</v>
      </c>
      <c r="E74" s="34">
        <v>0</v>
      </c>
    </row>
    <row r="75" spans="1:5" x14ac:dyDescent="0.2">
      <c r="A75" s="64" t="s">
        <v>68</v>
      </c>
      <c r="B75" s="65"/>
      <c r="C75" s="33">
        <v>46</v>
      </c>
      <c r="D75" s="34">
        <v>18344893</v>
      </c>
      <c r="E75" s="34">
        <v>57710905</v>
      </c>
    </row>
    <row r="76" spans="1:5" x14ac:dyDescent="0.2">
      <c r="A76" s="64" t="s">
        <v>69</v>
      </c>
      <c r="B76" s="65"/>
      <c r="C76" s="33">
        <v>47</v>
      </c>
      <c r="D76" s="34">
        <v>955402</v>
      </c>
      <c r="E76" s="34">
        <v>470149</v>
      </c>
    </row>
    <row r="77" spans="1:5" x14ac:dyDescent="0.2">
      <c r="A77" s="64" t="s">
        <v>70</v>
      </c>
      <c r="B77" s="65"/>
      <c r="C77" s="33">
        <v>48</v>
      </c>
      <c r="D77" s="34">
        <v>14276881</v>
      </c>
      <c r="E77" s="34">
        <v>28829480</v>
      </c>
    </row>
    <row r="78" spans="1:5" x14ac:dyDescent="0.2">
      <c r="A78" s="64" t="s">
        <v>71</v>
      </c>
      <c r="B78" s="65"/>
      <c r="C78" s="33">
        <v>49</v>
      </c>
      <c r="D78" s="34">
        <v>0</v>
      </c>
      <c r="E78" s="34">
        <v>0</v>
      </c>
    </row>
    <row r="79" spans="1:5" x14ac:dyDescent="0.2">
      <c r="A79" s="64" t="s">
        <v>72</v>
      </c>
      <c r="B79" s="65"/>
      <c r="C79" s="33">
        <v>50</v>
      </c>
      <c r="D79" s="34">
        <v>0</v>
      </c>
      <c r="E79" s="34">
        <v>0</v>
      </c>
    </row>
    <row r="80" spans="1:5" x14ac:dyDescent="0.2">
      <c r="A80" s="64" t="s">
        <v>125</v>
      </c>
      <c r="B80" s="65"/>
      <c r="C80" s="33">
        <v>51</v>
      </c>
      <c r="D80" s="34">
        <v>237489</v>
      </c>
      <c r="E80" s="34">
        <v>5118797</v>
      </c>
    </row>
    <row r="81" spans="1:5" x14ac:dyDescent="0.2">
      <c r="A81" s="64" t="s">
        <v>73</v>
      </c>
      <c r="B81" s="65"/>
      <c r="C81" s="33">
        <v>52</v>
      </c>
      <c r="D81" s="34">
        <v>23406696</v>
      </c>
      <c r="E81" s="34">
        <v>38953931</v>
      </c>
    </row>
    <row r="82" spans="1:5" x14ac:dyDescent="0.2">
      <c r="A82" s="66" t="s">
        <v>74</v>
      </c>
      <c r="B82" s="67"/>
      <c r="C82" s="30">
        <v>53</v>
      </c>
      <c r="D82" s="31">
        <f>SUM(D74:D81)</f>
        <v>57221361</v>
      </c>
      <c r="E82" s="31">
        <f>SUM(E74:E81)</f>
        <v>131083262</v>
      </c>
    </row>
    <row r="83" spans="1:5" x14ac:dyDescent="0.2">
      <c r="A83" s="68"/>
      <c r="B83" s="69"/>
      <c r="C83" s="33"/>
      <c r="D83" s="34"/>
      <c r="E83" s="34"/>
    </row>
    <row r="84" spans="1:5" x14ac:dyDescent="0.2">
      <c r="A84" s="70" t="s">
        <v>126</v>
      </c>
      <c r="B84" s="71"/>
      <c r="C84" s="30">
        <v>54</v>
      </c>
      <c r="D84" s="31">
        <f>D67+D70-D82-D106-D109-D112</f>
        <v>100241837</v>
      </c>
      <c r="E84" s="31">
        <f>E67+E70-E82-E106-E109-E112</f>
        <v>38525300</v>
      </c>
    </row>
    <row r="85" spans="1:5" x14ac:dyDescent="0.2">
      <c r="A85" s="70" t="s">
        <v>127</v>
      </c>
      <c r="B85" s="71"/>
      <c r="C85" s="30">
        <v>55</v>
      </c>
      <c r="D85" s="31">
        <f>D41+D71+D84</f>
        <v>250136990</v>
      </c>
      <c r="E85" s="31">
        <f>E41+E71+E84</f>
        <v>323005801</v>
      </c>
    </row>
    <row r="86" spans="1:5" x14ac:dyDescent="0.2">
      <c r="A86" s="66"/>
      <c r="B86" s="67"/>
      <c r="C86" s="30"/>
      <c r="D86" s="31"/>
      <c r="E86" s="31"/>
    </row>
    <row r="87" spans="1:5" x14ac:dyDescent="0.2">
      <c r="A87" s="70" t="s">
        <v>128</v>
      </c>
      <c r="B87" s="71"/>
      <c r="C87" s="30"/>
      <c r="D87" s="31"/>
      <c r="E87" s="31"/>
    </row>
    <row r="88" spans="1:5" x14ac:dyDescent="0.2">
      <c r="A88" s="64" t="s">
        <v>129</v>
      </c>
      <c r="B88" s="65"/>
      <c r="C88" s="33">
        <v>56</v>
      </c>
      <c r="D88" s="35">
        <v>0</v>
      </c>
      <c r="E88" s="35">
        <v>0</v>
      </c>
    </row>
    <row r="89" spans="1:5" x14ac:dyDescent="0.2">
      <c r="A89" s="64" t="s">
        <v>68</v>
      </c>
      <c r="B89" s="65"/>
      <c r="C89" s="33">
        <v>57</v>
      </c>
      <c r="D89" s="34">
        <v>45680250</v>
      </c>
      <c r="E89" s="34">
        <v>135318611</v>
      </c>
    </row>
    <row r="90" spans="1:5" x14ac:dyDescent="0.2">
      <c r="A90" s="64" t="s">
        <v>75</v>
      </c>
      <c r="B90" s="65"/>
      <c r="C90" s="33">
        <v>58</v>
      </c>
      <c r="D90" s="35">
        <v>0</v>
      </c>
      <c r="E90" s="35">
        <v>0</v>
      </c>
    </row>
    <row r="91" spans="1:5" x14ac:dyDescent="0.2">
      <c r="A91" s="64" t="s">
        <v>76</v>
      </c>
      <c r="B91" s="65"/>
      <c r="C91" s="33">
        <v>59</v>
      </c>
      <c r="D91" s="35">
        <v>0</v>
      </c>
      <c r="E91" s="35">
        <v>0</v>
      </c>
    </row>
    <row r="92" spans="1:5" x14ac:dyDescent="0.2">
      <c r="A92" s="64" t="s">
        <v>71</v>
      </c>
      <c r="B92" s="65"/>
      <c r="C92" s="33">
        <v>60</v>
      </c>
      <c r="D92" s="35">
        <v>0</v>
      </c>
      <c r="E92" s="35">
        <v>0</v>
      </c>
    </row>
    <row r="93" spans="1:5" x14ac:dyDescent="0.2">
      <c r="A93" s="64" t="s">
        <v>77</v>
      </c>
      <c r="B93" s="65"/>
      <c r="C93" s="33">
        <v>61</v>
      </c>
      <c r="D93" s="35">
        <v>0</v>
      </c>
      <c r="E93" s="35">
        <v>0</v>
      </c>
    </row>
    <row r="94" spans="1:5" x14ac:dyDescent="0.2">
      <c r="A94" s="64" t="s">
        <v>125</v>
      </c>
      <c r="B94" s="65"/>
      <c r="C94" s="33">
        <v>62</v>
      </c>
      <c r="D94" s="35">
        <v>0</v>
      </c>
      <c r="E94" s="35">
        <v>0</v>
      </c>
    </row>
    <row r="95" spans="1:5" x14ac:dyDescent="0.2">
      <c r="A95" s="64" t="s">
        <v>78</v>
      </c>
      <c r="B95" s="65"/>
      <c r="C95" s="33">
        <v>63</v>
      </c>
      <c r="D95" s="34">
        <v>16053502</v>
      </c>
      <c r="E95" s="34">
        <v>2162301</v>
      </c>
    </row>
    <row r="96" spans="1:5" x14ac:dyDescent="0.2">
      <c r="A96" s="66" t="s">
        <v>79</v>
      </c>
      <c r="B96" s="67"/>
      <c r="C96" s="30">
        <v>64</v>
      </c>
      <c r="D96" s="31">
        <f>SUM(D88:D95)</f>
        <v>61733752</v>
      </c>
      <c r="E96" s="31">
        <f>SUM(E88:E95)</f>
        <v>137480912</v>
      </c>
    </row>
    <row r="97" spans="1:5" x14ac:dyDescent="0.2">
      <c r="A97" s="68"/>
      <c r="B97" s="69"/>
      <c r="C97" s="33"/>
      <c r="D97" s="34"/>
      <c r="E97" s="34"/>
    </row>
    <row r="98" spans="1:5" x14ac:dyDescent="0.2">
      <c r="A98" s="70" t="s">
        <v>130</v>
      </c>
      <c r="B98" s="71"/>
      <c r="C98" s="30"/>
      <c r="D98" s="34"/>
      <c r="E98" s="34"/>
    </row>
    <row r="99" spans="1:5" x14ac:dyDescent="0.2">
      <c r="A99" s="64" t="s">
        <v>80</v>
      </c>
      <c r="B99" s="65"/>
      <c r="C99" s="33">
        <v>65</v>
      </c>
      <c r="D99" s="34">
        <v>0</v>
      </c>
      <c r="E99" s="34">
        <v>0</v>
      </c>
    </row>
    <row r="100" spans="1:5" x14ac:dyDescent="0.2">
      <c r="A100" s="64" t="s">
        <v>81</v>
      </c>
      <c r="B100" s="65"/>
      <c r="C100" s="33">
        <v>66</v>
      </c>
      <c r="D100" s="34">
        <v>0</v>
      </c>
      <c r="E100" s="34">
        <v>1619261</v>
      </c>
    </row>
    <row r="101" spans="1:5" x14ac:dyDescent="0.2">
      <c r="A101" s="64" t="s">
        <v>82</v>
      </c>
      <c r="B101" s="65"/>
      <c r="C101" s="33">
        <v>67</v>
      </c>
      <c r="D101" s="34">
        <v>237271</v>
      </c>
      <c r="E101" s="34">
        <v>578527</v>
      </c>
    </row>
    <row r="102" spans="1:5" x14ac:dyDescent="0.2">
      <c r="A102" s="66" t="s">
        <v>131</v>
      </c>
      <c r="B102" s="67"/>
      <c r="C102" s="30">
        <v>68</v>
      </c>
      <c r="D102" s="31">
        <f>SUM(D99:D101)</f>
        <v>237271</v>
      </c>
      <c r="E102" s="31">
        <f>SUM(E99:E101)</f>
        <v>2197788</v>
      </c>
    </row>
    <row r="103" spans="1:5" x14ac:dyDescent="0.2">
      <c r="A103" s="68"/>
      <c r="B103" s="69"/>
      <c r="C103" s="33"/>
      <c r="D103" s="34"/>
      <c r="E103" s="34"/>
    </row>
    <row r="104" spans="1:5" x14ac:dyDescent="0.2">
      <c r="A104" s="70" t="s">
        <v>132</v>
      </c>
      <c r="B104" s="71"/>
      <c r="C104" s="30"/>
      <c r="D104" s="34"/>
      <c r="E104" s="34"/>
    </row>
    <row r="105" spans="1:5" x14ac:dyDescent="0.2">
      <c r="A105" s="64" t="s">
        <v>83</v>
      </c>
      <c r="B105" s="65"/>
      <c r="C105" s="33">
        <v>69</v>
      </c>
      <c r="D105" s="34">
        <v>3589390</v>
      </c>
      <c r="E105" s="34">
        <v>5582449</v>
      </c>
    </row>
    <row r="106" spans="1:5" x14ac:dyDescent="0.2">
      <c r="A106" s="64" t="s">
        <v>84</v>
      </c>
      <c r="B106" s="65"/>
      <c r="C106" s="33">
        <v>70</v>
      </c>
      <c r="D106" s="34">
        <v>563837</v>
      </c>
      <c r="E106" s="34">
        <v>996007</v>
      </c>
    </row>
    <row r="107" spans="1:5" x14ac:dyDescent="0.2">
      <c r="A107" s="64" t="s">
        <v>85</v>
      </c>
      <c r="B107" s="65"/>
      <c r="C107" s="33">
        <v>71</v>
      </c>
      <c r="D107" s="34">
        <v>3025553</v>
      </c>
      <c r="E107" s="34">
        <v>4586442</v>
      </c>
    </row>
    <row r="108" spans="1:5" x14ac:dyDescent="0.2">
      <c r="A108" s="64" t="s">
        <v>133</v>
      </c>
      <c r="B108" s="65"/>
      <c r="C108" s="33">
        <v>72</v>
      </c>
      <c r="D108" s="35">
        <v>1460</v>
      </c>
      <c r="E108" s="35">
        <v>7514</v>
      </c>
    </row>
    <row r="109" spans="1:5" x14ac:dyDescent="0.2">
      <c r="A109" s="64" t="s">
        <v>86</v>
      </c>
      <c r="B109" s="65"/>
      <c r="C109" s="33">
        <v>73</v>
      </c>
      <c r="D109" s="34">
        <v>1460</v>
      </c>
      <c r="E109" s="35">
        <v>7514</v>
      </c>
    </row>
    <row r="110" spans="1:5" x14ac:dyDescent="0.2">
      <c r="A110" s="64" t="s">
        <v>87</v>
      </c>
      <c r="B110" s="65"/>
      <c r="C110" s="33">
        <v>74</v>
      </c>
      <c r="D110" s="34">
        <v>0</v>
      </c>
      <c r="E110" s="34">
        <v>0</v>
      </c>
    </row>
    <row r="111" spans="1:5" x14ac:dyDescent="0.2">
      <c r="A111" s="64" t="s">
        <v>134</v>
      </c>
      <c r="B111" s="65"/>
      <c r="C111" s="33">
        <v>75</v>
      </c>
      <c r="D111" s="34">
        <v>0</v>
      </c>
      <c r="E111" s="34">
        <v>0</v>
      </c>
    </row>
    <row r="112" spans="1:5" x14ac:dyDescent="0.2">
      <c r="A112" s="64" t="s">
        <v>88</v>
      </c>
      <c r="B112" s="65"/>
      <c r="C112" s="33">
        <v>76</v>
      </c>
      <c r="D112" s="34">
        <v>0</v>
      </c>
      <c r="E112" s="34">
        <v>0</v>
      </c>
    </row>
    <row r="113" spans="1:5" x14ac:dyDescent="0.2">
      <c r="A113" s="64" t="s">
        <v>89</v>
      </c>
      <c r="B113" s="65"/>
      <c r="C113" s="33">
        <v>77</v>
      </c>
      <c r="D113" s="34">
        <v>0</v>
      </c>
      <c r="E113" s="34">
        <v>0</v>
      </c>
    </row>
    <row r="114" spans="1:5" x14ac:dyDescent="0.2">
      <c r="A114" s="68" t="s">
        <v>90</v>
      </c>
      <c r="B114" s="69"/>
      <c r="C114" s="33">
        <v>78</v>
      </c>
      <c r="D114" s="34">
        <v>0</v>
      </c>
      <c r="E114" s="34">
        <v>0</v>
      </c>
    </row>
    <row r="115" spans="1:5" x14ac:dyDescent="0.2">
      <c r="A115" s="66" t="s">
        <v>91</v>
      </c>
      <c r="B115" s="67"/>
      <c r="C115" s="30">
        <v>79</v>
      </c>
      <c r="D115" s="31">
        <f>D105+D108</f>
        <v>3590850</v>
      </c>
      <c r="E115" s="31">
        <f>E105+E108</f>
        <v>5589963</v>
      </c>
    </row>
    <row r="116" spans="1:5" x14ac:dyDescent="0.2">
      <c r="A116" s="68"/>
      <c r="B116" s="69"/>
      <c r="C116" s="33"/>
      <c r="D116" s="34"/>
      <c r="E116" s="34"/>
    </row>
    <row r="117" spans="1:5" x14ac:dyDescent="0.2">
      <c r="A117" s="70" t="s">
        <v>135</v>
      </c>
      <c r="B117" s="71"/>
      <c r="C117" s="30"/>
      <c r="D117" s="31"/>
      <c r="E117" s="31"/>
    </row>
    <row r="118" spans="1:5" x14ac:dyDescent="0.2">
      <c r="A118" s="66" t="s">
        <v>2</v>
      </c>
      <c r="B118" s="67"/>
      <c r="C118" s="30"/>
      <c r="D118" s="31"/>
      <c r="E118" s="31"/>
    </row>
    <row r="119" spans="1:5" x14ac:dyDescent="0.2">
      <c r="A119" s="68" t="s">
        <v>92</v>
      </c>
      <c r="B119" s="69"/>
      <c r="C119" s="33">
        <v>80</v>
      </c>
      <c r="D119" s="34">
        <v>176945730</v>
      </c>
      <c r="E119" s="34">
        <v>176945730</v>
      </c>
    </row>
    <row r="120" spans="1:5" x14ac:dyDescent="0.2">
      <c r="A120" s="68" t="s">
        <v>93</v>
      </c>
      <c r="B120" s="69"/>
      <c r="C120" s="33">
        <v>81</v>
      </c>
      <c r="D120" s="34">
        <v>0</v>
      </c>
      <c r="E120" s="34">
        <v>0</v>
      </c>
    </row>
    <row r="121" spans="1:5" x14ac:dyDescent="0.2">
      <c r="A121" s="68" t="s">
        <v>94</v>
      </c>
      <c r="B121" s="69"/>
      <c r="C121" s="33">
        <v>82</v>
      </c>
      <c r="D121" s="34">
        <v>0</v>
      </c>
      <c r="E121" s="34">
        <v>0</v>
      </c>
    </row>
    <row r="122" spans="1:5" x14ac:dyDescent="0.2">
      <c r="A122" s="64" t="s">
        <v>136</v>
      </c>
      <c r="B122" s="65"/>
      <c r="C122" s="33">
        <v>83</v>
      </c>
      <c r="D122" s="34">
        <v>0</v>
      </c>
      <c r="E122" s="34">
        <v>0</v>
      </c>
    </row>
    <row r="123" spans="1:5" x14ac:dyDescent="0.2">
      <c r="A123" s="44" t="s">
        <v>95</v>
      </c>
      <c r="B123" s="38" t="s">
        <v>227</v>
      </c>
      <c r="C123" s="33">
        <v>84</v>
      </c>
      <c r="D123" s="34">
        <v>0</v>
      </c>
      <c r="E123" s="34">
        <v>0</v>
      </c>
    </row>
    <row r="124" spans="1:5" x14ac:dyDescent="0.2">
      <c r="A124" s="66" t="s">
        <v>96</v>
      </c>
      <c r="B124" s="67"/>
      <c r="C124" s="30">
        <v>85</v>
      </c>
      <c r="D124" s="31">
        <f>SUM(D119:D123)</f>
        <v>176945730</v>
      </c>
      <c r="E124" s="31">
        <f>SUM(E119:E123)</f>
        <v>176945730</v>
      </c>
    </row>
    <row r="125" spans="1:5" x14ac:dyDescent="0.2">
      <c r="A125" s="66" t="s">
        <v>137</v>
      </c>
      <c r="B125" s="67"/>
      <c r="C125" s="30">
        <v>86</v>
      </c>
      <c r="D125" s="31">
        <v>38</v>
      </c>
      <c r="E125" s="31">
        <v>38</v>
      </c>
    </row>
    <row r="126" spans="1:5" x14ac:dyDescent="0.2">
      <c r="A126" s="66" t="s">
        <v>138</v>
      </c>
      <c r="B126" s="67"/>
      <c r="C126" s="30">
        <v>87</v>
      </c>
      <c r="D126" s="31">
        <v>0</v>
      </c>
      <c r="E126" s="31">
        <v>4693364</v>
      </c>
    </row>
    <row r="127" spans="1:5" x14ac:dyDescent="0.2">
      <c r="A127" s="66"/>
      <c r="B127" s="67"/>
      <c r="C127" s="30"/>
      <c r="D127" s="31"/>
      <c r="E127" s="31"/>
    </row>
    <row r="128" spans="1:5" x14ac:dyDescent="0.2">
      <c r="A128" s="66" t="s">
        <v>97</v>
      </c>
      <c r="B128" s="67"/>
      <c r="C128" s="30"/>
      <c r="D128" s="34"/>
      <c r="E128" s="34"/>
    </row>
    <row r="129" spans="1:5" x14ac:dyDescent="0.2">
      <c r="A129" s="68" t="s">
        <v>98</v>
      </c>
      <c r="B129" s="69"/>
      <c r="C129" s="33">
        <v>88</v>
      </c>
      <c r="D129" s="34">
        <v>0</v>
      </c>
      <c r="E129" s="34">
        <v>0</v>
      </c>
    </row>
    <row r="130" spans="1:5" x14ac:dyDescent="0.2">
      <c r="A130" s="68" t="s">
        <v>99</v>
      </c>
      <c r="B130" s="69"/>
      <c r="C130" s="33">
        <v>89</v>
      </c>
      <c r="D130" s="34">
        <v>0</v>
      </c>
      <c r="E130" s="34">
        <v>0</v>
      </c>
    </row>
    <row r="131" spans="1:5" x14ac:dyDescent="0.2">
      <c r="A131" s="68" t="s">
        <v>100</v>
      </c>
      <c r="B131" s="69"/>
      <c r="C131" s="33">
        <v>90</v>
      </c>
      <c r="D131" s="34">
        <v>0</v>
      </c>
      <c r="E131" s="34">
        <v>0</v>
      </c>
    </row>
    <row r="132" spans="1:5" x14ac:dyDescent="0.2">
      <c r="A132" s="66" t="s">
        <v>101</v>
      </c>
      <c r="B132" s="67"/>
      <c r="C132" s="30">
        <v>91</v>
      </c>
      <c r="D132" s="31">
        <f>SUM(D129:D131)</f>
        <v>0</v>
      </c>
      <c r="E132" s="31">
        <f>SUM(E129:E131)</f>
        <v>0</v>
      </c>
    </row>
    <row r="133" spans="1:5" x14ac:dyDescent="0.2">
      <c r="A133" s="68" t="s">
        <v>102</v>
      </c>
      <c r="B133" s="69"/>
      <c r="C133" s="33">
        <v>92</v>
      </c>
      <c r="D133" s="34">
        <v>0</v>
      </c>
      <c r="E133" s="34">
        <v>0</v>
      </c>
    </row>
    <row r="134" spans="1:5" x14ac:dyDescent="0.2">
      <c r="A134" s="64" t="s">
        <v>103</v>
      </c>
      <c r="B134" s="65"/>
      <c r="C134" s="33">
        <v>93</v>
      </c>
      <c r="D134" s="34">
        <v>0</v>
      </c>
      <c r="E134" s="34">
        <v>0</v>
      </c>
    </row>
    <row r="135" spans="1:5" x14ac:dyDescent="0.2">
      <c r="A135" s="44" t="s">
        <v>95</v>
      </c>
      <c r="B135" s="38" t="s">
        <v>227</v>
      </c>
      <c r="C135" s="33">
        <v>94</v>
      </c>
      <c r="D135" s="35">
        <v>1619421</v>
      </c>
      <c r="E135" s="35">
        <v>1685451</v>
      </c>
    </row>
    <row r="136" spans="1:5" x14ac:dyDescent="0.2">
      <c r="A136" s="76" t="s">
        <v>104</v>
      </c>
      <c r="B136" s="38" t="s">
        <v>227</v>
      </c>
      <c r="C136" s="56">
        <v>951</v>
      </c>
      <c r="D136" s="34">
        <v>0</v>
      </c>
      <c r="E136" s="34">
        <v>0</v>
      </c>
    </row>
    <row r="137" spans="1:5" x14ac:dyDescent="0.2">
      <c r="A137" s="77"/>
      <c r="B137" s="57" t="s">
        <v>228</v>
      </c>
      <c r="C137" s="56">
        <v>961</v>
      </c>
      <c r="D137" s="34">
        <v>0</v>
      </c>
      <c r="E137" s="34">
        <v>185330</v>
      </c>
    </row>
    <row r="138" spans="1:5" x14ac:dyDescent="0.2">
      <c r="A138" s="74" t="s">
        <v>139</v>
      </c>
      <c r="B138" s="38" t="s">
        <v>227</v>
      </c>
      <c r="C138" s="30">
        <v>95</v>
      </c>
      <c r="D138" s="34">
        <v>0</v>
      </c>
      <c r="E138" s="34">
        <v>0</v>
      </c>
    </row>
    <row r="139" spans="1:5" x14ac:dyDescent="0.2">
      <c r="A139" s="75"/>
      <c r="B139" s="57" t="s">
        <v>228</v>
      </c>
      <c r="C139" s="30">
        <v>96</v>
      </c>
      <c r="D139" s="34">
        <v>0</v>
      </c>
      <c r="E139" s="34">
        <v>961910</v>
      </c>
    </row>
    <row r="140" spans="1:5" x14ac:dyDescent="0.2">
      <c r="A140" s="68"/>
      <c r="B140" s="69"/>
      <c r="C140" s="33"/>
      <c r="D140" s="34"/>
      <c r="E140" s="34"/>
    </row>
    <row r="141" spans="1:5" x14ac:dyDescent="0.2">
      <c r="A141" s="72" t="s">
        <v>140</v>
      </c>
      <c r="B141" s="38" t="s">
        <v>227</v>
      </c>
      <c r="C141" s="30">
        <v>97</v>
      </c>
      <c r="D141" s="34">
        <v>0</v>
      </c>
      <c r="E141" s="31">
        <v>0</v>
      </c>
    </row>
    <row r="142" spans="1:5" x14ac:dyDescent="0.2">
      <c r="A142" s="73"/>
      <c r="B142" s="57" t="s">
        <v>228</v>
      </c>
      <c r="C142" s="30">
        <v>98</v>
      </c>
      <c r="D142" s="31">
        <v>978758</v>
      </c>
      <c r="E142" s="31">
        <v>19619145</v>
      </c>
    </row>
    <row r="143" spans="1:5" x14ac:dyDescent="0.2">
      <c r="A143" s="68" t="s">
        <v>105</v>
      </c>
      <c r="B143" s="69"/>
      <c r="C143" s="33">
        <v>99</v>
      </c>
      <c r="D143" s="34">
        <v>0</v>
      </c>
      <c r="E143" s="34">
        <v>0</v>
      </c>
    </row>
    <row r="144" spans="1:5" x14ac:dyDescent="0.2">
      <c r="A144" s="66" t="s">
        <v>141</v>
      </c>
      <c r="B144" s="67"/>
      <c r="C144" s="30">
        <v>100</v>
      </c>
      <c r="D144" s="37">
        <f>D124+D125+D126+D132+D138-D139+D141-D142-D143-D135</f>
        <v>174347589</v>
      </c>
      <c r="E144" s="37">
        <f>E124+E125+E126+E132+E138-E139+E141-E142-E143-E135-E137</f>
        <v>159187296</v>
      </c>
    </row>
    <row r="145" spans="1:5" x14ac:dyDescent="0.2">
      <c r="A145" s="68" t="s">
        <v>106</v>
      </c>
      <c r="B145" s="69"/>
      <c r="C145" s="33">
        <v>101</v>
      </c>
      <c r="D145" s="34">
        <v>0</v>
      </c>
      <c r="E145" s="34">
        <v>0</v>
      </c>
    </row>
    <row r="146" spans="1:5" x14ac:dyDescent="0.2">
      <c r="A146" s="68" t="s">
        <v>107</v>
      </c>
      <c r="B146" s="69"/>
      <c r="C146" s="33">
        <v>102</v>
      </c>
      <c r="D146" s="34">
        <v>0</v>
      </c>
      <c r="E146" s="34">
        <v>0</v>
      </c>
    </row>
    <row r="147" spans="1:5" x14ac:dyDescent="0.2">
      <c r="A147" s="66" t="s">
        <v>108</v>
      </c>
      <c r="B147" s="67"/>
      <c r="C147" s="30">
        <v>103</v>
      </c>
      <c r="D147" s="31">
        <f>SUM(D148:D149)</f>
        <v>10792822</v>
      </c>
      <c r="E147" s="31">
        <f>SUM(E148:E149)</f>
        <v>19553363</v>
      </c>
    </row>
    <row r="148" spans="1:5" x14ac:dyDescent="0.2">
      <c r="A148" s="68" t="s">
        <v>109</v>
      </c>
      <c r="B148" s="69"/>
      <c r="C148" s="33">
        <v>104</v>
      </c>
      <c r="D148" s="34">
        <v>0</v>
      </c>
      <c r="E148" s="34">
        <v>1395378</v>
      </c>
    </row>
    <row r="149" spans="1:5" x14ac:dyDescent="0.2">
      <c r="A149" s="68" t="s">
        <v>110</v>
      </c>
      <c r="B149" s="69"/>
      <c r="C149" s="33">
        <v>105</v>
      </c>
      <c r="D149" s="34">
        <v>10792822</v>
      </c>
      <c r="E149" s="34">
        <v>18157985</v>
      </c>
    </row>
    <row r="150" spans="1:5" x14ac:dyDescent="0.2">
      <c r="A150" s="66" t="s">
        <v>111</v>
      </c>
      <c r="B150" s="67"/>
      <c r="C150" s="30">
        <v>106</v>
      </c>
      <c r="D150" s="31">
        <f>D144+D147</f>
        <v>185140411</v>
      </c>
      <c r="E150" s="31">
        <f>E144+E147</f>
        <v>178740659</v>
      </c>
    </row>
    <row r="151" spans="1:5" x14ac:dyDescent="0.2">
      <c r="A151" s="53"/>
      <c r="B151" s="53"/>
      <c r="C151" s="26"/>
      <c r="D151" s="61"/>
      <c r="E151" s="61"/>
    </row>
    <row r="152" spans="1:5" x14ac:dyDescent="0.2">
      <c r="A152" s="53"/>
      <c r="B152" s="53"/>
      <c r="C152" s="26"/>
      <c r="D152" s="23"/>
      <c r="E152" s="23"/>
    </row>
  </sheetData>
  <mergeCells count="141">
    <mergeCell ref="C7:C8"/>
    <mergeCell ref="A11:B11"/>
    <mergeCell ref="A12:B12"/>
    <mergeCell ref="A13:B13"/>
    <mergeCell ref="A7:B8"/>
    <mergeCell ref="D7:D8"/>
    <mergeCell ref="E7:E8"/>
    <mergeCell ref="A9:B9"/>
    <mergeCell ref="A10:B10"/>
    <mergeCell ref="A24:B24"/>
    <mergeCell ref="A25:B25"/>
    <mergeCell ref="A26:B26"/>
    <mergeCell ref="A27:B27"/>
    <mergeCell ref="A28:B28"/>
    <mergeCell ref="A29:B29"/>
    <mergeCell ref="A18:B18"/>
    <mergeCell ref="A19:B19"/>
    <mergeCell ref="A20:B20"/>
    <mergeCell ref="A21:B21"/>
    <mergeCell ref="A22:B22"/>
    <mergeCell ref="A23:B23"/>
    <mergeCell ref="A36:B36"/>
    <mergeCell ref="A37:B37"/>
    <mergeCell ref="A38:B38"/>
    <mergeCell ref="A39:B39"/>
    <mergeCell ref="A40:B40"/>
    <mergeCell ref="A41:B41"/>
    <mergeCell ref="A30:B30"/>
    <mergeCell ref="A31:B31"/>
    <mergeCell ref="A32:B32"/>
    <mergeCell ref="A33:B33"/>
    <mergeCell ref="A34:B34"/>
    <mergeCell ref="A35:B35"/>
    <mergeCell ref="A48:B48"/>
    <mergeCell ref="A49:B49"/>
    <mergeCell ref="A50:B50"/>
    <mergeCell ref="A51:B51"/>
    <mergeCell ref="A52:B52"/>
    <mergeCell ref="A42:B42"/>
    <mergeCell ref="A43:B43"/>
    <mergeCell ref="A44:B44"/>
    <mergeCell ref="A45:B45"/>
    <mergeCell ref="A46:B46"/>
    <mergeCell ref="A47:B47"/>
    <mergeCell ref="A56:B56"/>
    <mergeCell ref="A57:B57"/>
    <mergeCell ref="A58:B58"/>
    <mergeCell ref="A59:B59"/>
    <mergeCell ref="A60:B60"/>
    <mergeCell ref="A61:B61"/>
    <mergeCell ref="A66:B66"/>
    <mergeCell ref="A53:B53"/>
    <mergeCell ref="A54:B54"/>
    <mergeCell ref="A55:B55"/>
    <mergeCell ref="A69:B69"/>
    <mergeCell ref="A70:B70"/>
    <mergeCell ref="A71:B71"/>
    <mergeCell ref="A72:B72"/>
    <mergeCell ref="A73:B73"/>
    <mergeCell ref="A74:B74"/>
    <mergeCell ref="A67:B67"/>
    <mergeCell ref="A68:B68"/>
    <mergeCell ref="A62:B62"/>
    <mergeCell ref="A63:B63"/>
    <mergeCell ref="A64:B64"/>
    <mergeCell ref="A65:B65"/>
    <mergeCell ref="A88:B88"/>
    <mergeCell ref="A87:B87"/>
    <mergeCell ref="A81:B81"/>
    <mergeCell ref="A82:B82"/>
    <mergeCell ref="A83:B83"/>
    <mergeCell ref="A84:B84"/>
    <mergeCell ref="A85:B85"/>
    <mergeCell ref="A86:B86"/>
    <mergeCell ref="A75:B75"/>
    <mergeCell ref="A76:B76"/>
    <mergeCell ref="A77:B77"/>
    <mergeCell ref="A78:B78"/>
    <mergeCell ref="A79:B79"/>
    <mergeCell ref="A80:B80"/>
    <mergeCell ref="A95:B95"/>
    <mergeCell ref="A96:B96"/>
    <mergeCell ref="A97:B97"/>
    <mergeCell ref="A98:B98"/>
    <mergeCell ref="A99:B99"/>
    <mergeCell ref="A100:B100"/>
    <mergeCell ref="A89:B89"/>
    <mergeCell ref="A90:B90"/>
    <mergeCell ref="A91:B91"/>
    <mergeCell ref="A92:B92"/>
    <mergeCell ref="A93:B93"/>
    <mergeCell ref="A94:B94"/>
    <mergeCell ref="A147:B147"/>
    <mergeCell ref="A148:B148"/>
    <mergeCell ref="A149:B149"/>
    <mergeCell ref="A150:B150"/>
    <mergeCell ref="A17:B17"/>
    <mergeCell ref="A16:B16"/>
    <mergeCell ref="A15:B15"/>
    <mergeCell ref="A14:B14"/>
    <mergeCell ref="A140:B140"/>
    <mergeCell ref="A143:B143"/>
    <mergeCell ref="A144:B144"/>
    <mergeCell ref="A133:B133"/>
    <mergeCell ref="A134:B134"/>
    <mergeCell ref="A127:B127"/>
    <mergeCell ref="A128:B128"/>
    <mergeCell ref="A129:B129"/>
    <mergeCell ref="A130:B130"/>
    <mergeCell ref="A131:B131"/>
    <mergeCell ref="A132:B132"/>
    <mergeCell ref="A120:B120"/>
    <mergeCell ref="A121:B121"/>
    <mergeCell ref="A122:B122"/>
    <mergeCell ref="A114:B114"/>
    <mergeCell ref="A146:B146"/>
    <mergeCell ref="A145:B145"/>
    <mergeCell ref="A141:A142"/>
    <mergeCell ref="A138:A139"/>
    <mergeCell ref="A136:A137"/>
    <mergeCell ref="A113:B113"/>
    <mergeCell ref="A112:B112"/>
    <mergeCell ref="A111:B111"/>
    <mergeCell ref="A110:B110"/>
    <mergeCell ref="A107:B107"/>
    <mergeCell ref="A108:B108"/>
    <mergeCell ref="A101:B101"/>
    <mergeCell ref="A102:B102"/>
    <mergeCell ref="A103:B103"/>
    <mergeCell ref="A109:B109"/>
    <mergeCell ref="A126:B126"/>
    <mergeCell ref="A125:B125"/>
    <mergeCell ref="A124:B124"/>
    <mergeCell ref="A115:B115"/>
    <mergeCell ref="A116:B116"/>
    <mergeCell ref="A117:B117"/>
    <mergeCell ref="A118:B118"/>
    <mergeCell ref="A119:B119"/>
    <mergeCell ref="A104:B104"/>
    <mergeCell ref="A105:B105"/>
    <mergeCell ref="A106:B106"/>
  </mergeCells>
  <pageMargins left="0.25" right="0.25" top="0.75" bottom="0.75" header="0.3" footer="0.3"/>
  <pageSetup paperSize="9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  <pageSetUpPr fitToPage="1"/>
  </sheetPr>
  <dimension ref="A1:F95"/>
  <sheetViews>
    <sheetView showGridLines="0" zoomScaleNormal="100" workbookViewId="0">
      <pane xSplit="3" ySplit="8" topLeftCell="D70" activePane="bottomRight" state="frozen"/>
      <selection pane="topRight" activeCell="D1" sqref="D1"/>
      <selection pane="bottomLeft" activeCell="A9" sqref="A9"/>
      <selection pane="bottomRight" activeCell="E97" sqref="E97"/>
    </sheetView>
  </sheetViews>
  <sheetFormatPr defaultColWidth="8.6640625" defaultRowHeight="10.199999999999999" x14ac:dyDescent="0.2"/>
  <cols>
    <col min="1" max="1" width="52.5546875" style="13" customWidth="1"/>
    <col min="2" max="2" width="7.33203125" style="11" customWidth="1"/>
    <col min="3" max="3" width="5.33203125" style="15" bestFit="1" customWidth="1"/>
    <col min="4" max="4" width="13.44140625" style="9" customWidth="1"/>
    <col min="5" max="5" width="12" style="9" customWidth="1"/>
    <col min="6" max="6" width="9.44140625" style="11" bestFit="1" customWidth="1"/>
    <col min="7" max="16384" width="8.6640625" style="1"/>
  </cols>
  <sheetData>
    <row r="1" spans="1:6" x14ac:dyDescent="0.2">
      <c r="A1" s="27" t="str">
        <f>'Conso BS'!A1</f>
        <v>ROCA INDUSTRY HOLDINGROCK1 SA</v>
      </c>
    </row>
    <row r="2" spans="1:6" x14ac:dyDescent="0.2">
      <c r="A2" s="24" t="str">
        <f>'Conso BS'!A2</f>
        <v>(all amounts are in lei (“RON”), if not otherwise stated)</v>
      </c>
    </row>
    <row r="3" spans="1:6" x14ac:dyDescent="0.2">
      <c r="A3" s="24"/>
    </row>
    <row r="4" spans="1:6" s="11" customFormat="1" x14ac:dyDescent="0.2">
      <c r="A4" s="13"/>
      <c r="B4" s="14" t="s">
        <v>258</v>
      </c>
      <c r="C4" s="15"/>
      <c r="D4" s="9"/>
      <c r="E4" s="9"/>
    </row>
    <row r="5" spans="1:6" s="11" customFormat="1" x14ac:dyDescent="0.2">
      <c r="A5" s="13"/>
      <c r="B5" s="16" t="s">
        <v>267</v>
      </c>
      <c r="C5" s="15"/>
      <c r="D5" s="9"/>
      <c r="E5" s="9"/>
    </row>
    <row r="6" spans="1:6" s="11" customFormat="1" x14ac:dyDescent="0.2">
      <c r="A6" s="13"/>
      <c r="C6" s="15"/>
      <c r="D6" s="9"/>
      <c r="E6" s="9"/>
    </row>
    <row r="7" spans="1:6" x14ac:dyDescent="0.2">
      <c r="A7" s="90" t="s">
        <v>23</v>
      </c>
      <c r="B7" s="90"/>
      <c r="C7" s="89" t="s">
        <v>24</v>
      </c>
      <c r="D7" s="88" t="s">
        <v>268</v>
      </c>
      <c r="E7" s="88"/>
    </row>
    <row r="8" spans="1:6" x14ac:dyDescent="0.2">
      <c r="A8" s="90"/>
      <c r="B8" s="90"/>
      <c r="C8" s="89"/>
      <c r="D8" s="62" t="s">
        <v>269</v>
      </c>
      <c r="E8" s="62" t="s">
        <v>270</v>
      </c>
      <c r="F8" s="28"/>
    </row>
    <row r="9" spans="1:6" x14ac:dyDescent="0.2">
      <c r="A9" s="29" t="s">
        <v>142</v>
      </c>
      <c r="B9" s="29"/>
      <c r="C9" s="30">
        <v>1</v>
      </c>
      <c r="D9" s="31">
        <v>0</v>
      </c>
      <c r="E9" s="31">
        <v>263118530</v>
      </c>
      <c r="F9" s="28"/>
    </row>
    <row r="10" spans="1:6" ht="20.399999999999999" x14ac:dyDescent="0.2">
      <c r="A10" s="32" t="s">
        <v>143</v>
      </c>
      <c r="B10" s="32"/>
      <c r="C10" s="33">
        <v>2</v>
      </c>
      <c r="D10" s="31">
        <v>0</v>
      </c>
      <c r="E10" s="34">
        <v>254307514</v>
      </c>
      <c r="F10" s="28"/>
    </row>
    <row r="11" spans="1:6" x14ac:dyDescent="0.2">
      <c r="A11" s="32" t="s">
        <v>144</v>
      </c>
      <c r="B11" s="32"/>
      <c r="C11" s="33">
        <v>3</v>
      </c>
      <c r="D11" s="31">
        <v>0</v>
      </c>
      <c r="E11" s="34">
        <v>14920498</v>
      </c>
      <c r="F11" s="28"/>
    </row>
    <row r="12" spans="1:6" x14ac:dyDescent="0.2">
      <c r="A12" s="32" t="s">
        <v>145</v>
      </c>
      <c r="B12" s="32"/>
      <c r="C12" s="33">
        <v>4</v>
      </c>
      <c r="D12" s="31">
        <v>0</v>
      </c>
      <c r="E12" s="34">
        <v>6109482</v>
      </c>
      <c r="F12" s="28"/>
    </row>
    <row r="13" spans="1:6" ht="20.399999999999999" x14ac:dyDescent="0.2">
      <c r="A13" s="32" t="s">
        <v>205</v>
      </c>
      <c r="B13" s="32"/>
      <c r="C13" s="33">
        <v>5</v>
      </c>
      <c r="D13" s="31">
        <v>0</v>
      </c>
      <c r="E13" s="34">
        <v>0</v>
      </c>
      <c r="F13" s="28"/>
    </row>
    <row r="14" spans="1:6" x14ac:dyDescent="0.2">
      <c r="A14" s="32" t="s">
        <v>206</v>
      </c>
      <c r="B14" s="32"/>
      <c r="C14" s="33">
        <v>6</v>
      </c>
      <c r="D14" s="31">
        <v>0</v>
      </c>
      <c r="E14" s="34">
        <v>0</v>
      </c>
      <c r="F14" s="28"/>
    </row>
    <row r="15" spans="1:6" ht="20.399999999999999" x14ac:dyDescent="0.2">
      <c r="A15" s="91" t="s">
        <v>146</v>
      </c>
      <c r="B15" s="32" t="s">
        <v>227</v>
      </c>
      <c r="C15" s="33">
        <v>7</v>
      </c>
      <c r="D15" s="31">
        <v>0</v>
      </c>
      <c r="E15" s="34">
        <v>12933174</v>
      </c>
      <c r="F15" s="28"/>
    </row>
    <row r="16" spans="1:6" ht="20.399999999999999" x14ac:dyDescent="0.2">
      <c r="A16" s="92"/>
      <c r="B16" s="32" t="s">
        <v>228</v>
      </c>
      <c r="C16" s="33">
        <v>8</v>
      </c>
      <c r="D16" s="31">
        <v>0</v>
      </c>
      <c r="E16" s="34">
        <v>0</v>
      </c>
      <c r="F16" s="28"/>
    </row>
    <row r="17" spans="1:6" x14ac:dyDescent="0.2">
      <c r="A17" s="32" t="s">
        <v>147</v>
      </c>
      <c r="B17" s="32"/>
      <c r="C17" s="33">
        <v>9</v>
      </c>
      <c r="D17" s="31">
        <v>0</v>
      </c>
      <c r="E17" s="34">
        <v>0</v>
      </c>
      <c r="F17" s="28"/>
    </row>
    <row r="18" spans="1:6" x14ac:dyDescent="0.2">
      <c r="A18" s="32" t="s">
        <v>148</v>
      </c>
      <c r="B18" s="32"/>
      <c r="C18" s="33">
        <v>10</v>
      </c>
      <c r="D18" s="31">
        <v>0</v>
      </c>
      <c r="E18" s="34">
        <v>47365</v>
      </c>
      <c r="F18" s="28"/>
    </row>
    <row r="19" spans="1:6" x14ac:dyDescent="0.2">
      <c r="A19" s="32" t="s">
        <v>149</v>
      </c>
      <c r="B19" s="32"/>
      <c r="C19" s="33">
        <v>11</v>
      </c>
      <c r="D19" s="31">
        <v>0</v>
      </c>
      <c r="E19" s="34">
        <v>0</v>
      </c>
      <c r="F19" s="28"/>
    </row>
    <row r="20" spans="1:6" ht="20.399999999999999" x14ac:dyDescent="0.2">
      <c r="A20" s="32" t="s">
        <v>207</v>
      </c>
      <c r="B20" s="32"/>
      <c r="C20" s="33">
        <v>12</v>
      </c>
      <c r="D20" s="31">
        <v>0</v>
      </c>
      <c r="E20" s="35">
        <v>492688</v>
      </c>
      <c r="F20" s="36"/>
    </row>
    <row r="21" spans="1:6" x14ac:dyDescent="0.2">
      <c r="A21" s="32" t="s">
        <v>150</v>
      </c>
      <c r="B21" s="32"/>
      <c r="C21" s="33">
        <v>13</v>
      </c>
      <c r="D21" s="31">
        <v>0</v>
      </c>
      <c r="E21" s="34">
        <v>2635037</v>
      </c>
      <c r="F21" s="28"/>
    </row>
    <row r="22" spans="1:6" x14ac:dyDescent="0.2">
      <c r="A22" s="32" t="s">
        <v>151</v>
      </c>
      <c r="B22" s="32"/>
      <c r="C22" s="33" t="s">
        <v>4</v>
      </c>
      <c r="D22" s="31">
        <v>0</v>
      </c>
      <c r="E22" s="34">
        <v>0</v>
      </c>
      <c r="F22" s="28"/>
    </row>
    <row r="23" spans="1:6" x14ac:dyDescent="0.2">
      <c r="A23" s="32" t="s">
        <v>152</v>
      </c>
      <c r="B23" s="32"/>
      <c r="C23" s="33" t="s">
        <v>5</v>
      </c>
      <c r="D23" s="31">
        <v>0</v>
      </c>
      <c r="E23" s="34">
        <v>0</v>
      </c>
      <c r="F23" s="28"/>
    </row>
    <row r="24" spans="1:6" ht="20.399999999999999" x14ac:dyDescent="0.2">
      <c r="A24" s="29" t="s">
        <v>208</v>
      </c>
      <c r="B24" s="29"/>
      <c r="C24" s="30">
        <v>16</v>
      </c>
      <c r="D24" s="31">
        <v>0</v>
      </c>
      <c r="E24" s="37">
        <f>E9+E15-E16+E17+E18+E19+E20+E21</f>
        <v>279226794</v>
      </c>
      <c r="F24" s="36"/>
    </row>
    <row r="25" spans="1:6" x14ac:dyDescent="0.2">
      <c r="A25" s="29"/>
      <c r="B25" s="32"/>
      <c r="C25" s="33"/>
      <c r="D25" s="31"/>
      <c r="E25" s="34"/>
      <c r="F25" s="28"/>
    </row>
    <row r="26" spans="1:6" x14ac:dyDescent="0.2">
      <c r="A26" s="29" t="s">
        <v>153</v>
      </c>
      <c r="B26" s="29"/>
      <c r="C26" s="30">
        <v>17</v>
      </c>
      <c r="D26" s="31">
        <v>0</v>
      </c>
      <c r="E26" s="34">
        <v>166942432</v>
      </c>
      <c r="F26" s="28"/>
    </row>
    <row r="27" spans="1:6" x14ac:dyDescent="0.2">
      <c r="A27" s="32" t="s">
        <v>154</v>
      </c>
      <c r="B27" s="32"/>
      <c r="C27" s="33">
        <v>18</v>
      </c>
      <c r="D27" s="31">
        <v>0</v>
      </c>
      <c r="E27" s="34">
        <v>10127803</v>
      </c>
      <c r="F27" s="28"/>
    </row>
    <row r="28" spans="1:6" x14ac:dyDescent="0.2">
      <c r="A28" s="32" t="s">
        <v>155</v>
      </c>
      <c r="B28" s="32"/>
      <c r="C28" s="33">
        <v>19</v>
      </c>
      <c r="D28" s="31">
        <v>0</v>
      </c>
      <c r="E28" s="34">
        <v>6175532</v>
      </c>
      <c r="F28" s="28"/>
    </row>
    <row r="29" spans="1:6" x14ac:dyDescent="0.2">
      <c r="A29" s="32" t="s">
        <v>156</v>
      </c>
      <c r="B29" s="32"/>
      <c r="C29" s="33">
        <v>20</v>
      </c>
      <c r="D29" s="31">
        <v>0</v>
      </c>
      <c r="E29" s="34">
        <v>12012445</v>
      </c>
      <c r="F29" s="28"/>
    </row>
    <row r="30" spans="1:6" x14ac:dyDescent="0.2">
      <c r="A30" s="32" t="s">
        <v>157</v>
      </c>
      <c r="B30" s="32"/>
      <c r="C30" s="33">
        <v>21</v>
      </c>
      <c r="D30" s="31">
        <v>0</v>
      </c>
      <c r="E30" s="34">
        <v>182393</v>
      </c>
      <c r="F30" s="28"/>
    </row>
    <row r="31" spans="1:6" x14ac:dyDescent="0.2">
      <c r="A31" s="29" t="s">
        <v>158</v>
      </c>
      <c r="B31" s="29"/>
      <c r="C31" s="30">
        <v>22</v>
      </c>
      <c r="D31" s="31">
        <v>0</v>
      </c>
      <c r="E31" s="31">
        <f>SUM(E32:E33)</f>
        <v>34968213</v>
      </c>
      <c r="F31" s="28"/>
    </row>
    <row r="32" spans="1:6" x14ac:dyDescent="0.2">
      <c r="A32" s="32" t="s">
        <v>159</v>
      </c>
      <c r="B32" s="32"/>
      <c r="C32" s="33">
        <v>23</v>
      </c>
      <c r="D32" s="31">
        <v>0</v>
      </c>
      <c r="E32" s="34">
        <v>34274802</v>
      </c>
      <c r="F32" s="28"/>
    </row>
    <row r="33" spans="1:6" x14ac:dyDescent="0.2">
      <c r="A33" s="32" t="s">
        <v>160</v>
      </c>
      <c r="B33" s="32"/>
      <c r="C33" s="33">
        <v>24</v>
      </c>
      <c r="D33" s="31">
        <v>0</v>
      </c>
      <c r="E33" s="34">
        <v>693411</v>
      </c>
      <c r="F33" s="28"/>
    </row>
    <row r="34" spans="1:6" x14ac:dyDescent="0.2">
      <c r="A34" s="29" t="s">
        <v>161</v>
      </c>
      <c r="B34" s="29"/>
      <c r="C34" s="30">
        <v>25</v>
      </c>
      <c r="D34" s="31">
        <v>0</v>
      </c>
      <c r="E34" s="31">
        <f>SUM(E35:E36)</f>
        <v>30351851</v>
      </c>
      <c r="F34" s="28"/>
    </row>
    <row r="35" spans="1:6" x14ac:dyDescent="0.2">
      <c r="A35" s="32" t="s">
        <v>162</v>
      </c>
      <c r="B35" s="32"/>
      <c r="C35" s="33">
        <v>26</v>
      </c>
      <c r="D35" s="31">
        <v>0</v>
      </c>
      <c r="E35" s="34">
        <v>30351851</v>
      </c>
      <c r="F35" s="28"/>
    </row>
    <row r="36" spans="1:6" x14ac:dyDescent="0.2">
      <c r="A36" s="32" t="s">
        <v>163</v>
      </c>
      <c r="B36" s="32"/>
      <c r="C36" s="33">
        <v>27</v>
      </c>
      <c r="D36" s="31">
        <v>0</v>
      </c>
      <c r="E36" s="34">
        <v>0</v>
      </c>
      <c r="F36" s="28"/>
    </row>
    <row r="37" spans="1:6" x14ac:dyDescent="0.2">
      <c r="A37" s="29" t="s">
        <v>164</v>
      </c>
      <c r="B37" s="29"/>
      <c r="C37" s="30">
        <v>28</v>
      </c>
      <c r="D37" s="31">
        <v>0</v>
      </c>
      <c r="E37" s="31">
        <f>E38-E39</f>
        <v>766719</v>
      </c>
      <c r="F37" s="28"/>
    </row>
    <row r="38" spans="1:6" x14ac:dyDescent="0.2">
      <c r="A38" s="32" t="s">
        <v>165</v>
      </c>
      <c r="B38" s="32"/>
      <c r="C38" s="33">
        <v>29</v>
      </c>
      <c r="D38" s="31">
        <v>0</v>
      </c>
      <c r="E38" s="34">
        <v>2692586</v>
      </c>
      <c r="F38" s="28"/>
    </row>
    <row r="39" spans="1:6" x14ac:dyDescent="0.2">
      <c r="A39" s="32" t="s">
        <v>166</v>
      </c>
      <c r="B39" s="32"/>
      <c r="C39" s="33">
        <v>30</v>
      </c>
      <c r="D39" s="31">
        <v>0</v>
      </c>
      <c r="E39" s="34">
        <v>1925867</v>
      </c>
      <c r="F39" s="28"/>
    </row>
    <row r="40" spans="1:6" x14ac:dyDescent="0.2">
      <c r="A40" s="29" t="s">
        <v>167</v>
      </c>
      <c r="B40" s="29"/>
      <c r="C40" s="30">
        <v>31</v>
      </c>
      <c r="D40" s="31">
        <f>SUM(D41:D47)</f>
        <v>839110</v>
      </c>
      <c r="E40" s="31">
        <f>SUM(E41:E47)</f>
        <v>25630982</v>
      </c>
      <c r="F40" s="28"/>
    </row>
    <row r="41" spans="1:6" ht="20.399999999999999" x14ac:dyDescent="0.2">
      <c r="A41" s="32" t="s">
        <v>168</v>
      </c>
      <c r="B41" s="32"/>
      <c r="C41" s="33">
        <v>32</v>
      </c>
      <c r="D41" s="34">
        <v>785641</v>
      </c>
      <c r="E41" s="34">
        <v>23558490</v>
      </c>
      <c r="F41" s="28"/>
    </row>
    <row r="42" spans="1:6" ht="20.399999999999999" x14ac:dyDescent="0.2">
      <c r="A42" s="32" t="s">
        <v>209</v>
      </c>
      <c r="B42" s="32"/>
      <c r="C42" s="33">
        <v>33</v>
      </c>
      <c r="D42" s="34">
        <v>53469</v>
      </c>
      <c r="E42" s="34">
        <v>1193498</v>
      </c>
      <c r="F42" s="28"/>
    </row>
    <row r="43" spans="1:6" x14ac:dyDescent="0.2">
      <c r="A43" s="32" t="s">
        <v>169</v>
      </c>
      <c r="B43" s="32"/>
      <c r="C43" s="33">
        <v>34</v>
      </c>
      <c r="D43" s="31">
        <v>0</v>
      </c>
      <c r="E43" s="34">
        <v>232859</v>
      </c>
      <c r="F43" s="28"/>
    </row>
    <row r="44" spans="1:6" x14ac:dyDescent="0.2">
      <c r="A44" s="32" t="s">
        <v>170</v>
      </c>
      <c r="B44" s="32"/>
      <c r="C44" s="33">
        <v>35</v>
      </c>
      <c r="D44" s="31">
        <v>0</v>
      </c>
      <c r="E44" s="34">
        <v>66096</v>
      </c>
      <c r="F44" s="28"/>
    </row>
    <row r="45" spans="1:6" x14ac:dyDescent="0.2">
      <c r="A45" s="32" t="s">
        <v>210</v>
      </c>
      <c r="B45" s="32"/>
      <c r="C45" s="33">
        <v>36</v>
      </c>
      <c r="D45" s="31">
        <v>0</v>
      </c>
      <c r="E45" s="34">
        <v>2389</v>
      </c>
      <c r="F45" s="28"/>
    </row>
    <row r="46" spans="1:6" ht="10.8" customHeight="1" x14ac:dyDescent="0.2">
      <c r="A46" s="32" t="s">
        <v>171</v>
      </c>
      <c r="B46" s="32"/>
      <c r="C46" s="33">
        <v>37</v>
      </c>
      <c r="D46" s="31">
        <v>0</v>
      </c>
      <c r="E46" s="34">
        <v>577650</v>
      </c>
      <c r="F46" s="28"/>
    </row>
    <row r="47" spans="1:6" ht="20.399999999999999" x14ac:dyDescent="0.2">
      <c r="A47" s="32" t="s">
        <v>172</v>
      </c>
      <c r="B47" s="32"/>
      <c r="C47" s="33">
        <v>38</v>
      </c>
      <c r="D47" s="31">
        <v>0</v>
      </c>
      <c r="E47" s="34">
        <v>0</v>
      </c>
      <c r="F47" s="28"/>
    </row>
    <row r="48" spans="1:6" x14ac:dyDescent="0.2">
      <c r="A48" s="29" t="s">
        <v>173</v>
      </c>
      <c r="B48" s="29"/>
      <c r="C48" s="30">
        <v>39</v>
      </c>
      <c r="D48" s="31">
        <f>D49-D50</f>
        <v>0</v>
      </c>
      <c r="E48" s="31">
        <f>E49-E50</f>
        <v>343538</v>
      </c>
      <c r="F48" s="28"/>
    </row>
    <row r="49" spans="1:6" x14ac:dyDescent="0.2">
      <c r="A49" s="32" t="s">
        <v>174</v>
      </c>
      <c r="B49" s="32"/>
      <c r="C49" s="33" t="s">
        <v>6</v>
      </c>
      <c r="D49" s="31">
        <v>0</v>
      </c>
      <c r="E49" s="34">
        <v>601065</v>
      </c>
      <c r="F49" s="28"/>
    </row>
    <row r="50" spans="1:6" x14ac:dyDescent="0.2">
      <c r="A50" s="32" t="s">
        <v>175</v>
      </c>
      <c r="B50" s="32"/>
      <c r="C50" s="33" t="s">
        <v>7</v>
      </c>
      <c r="D50" s="31">
        <v>0</v>
      </c>
      <c r="E50" s="34">
        <v>257527</v>
      </c>
      <c r="F50" s="28"/>
    </row>
    <row r="51" spans="1:6" ht="20.399999999999999" x14ac:dyDescent="0.2">
      <c r="A51" s="29" t="s">
        <v>211</v>
      </c>
      <c r="B51" s="29"/>
      <c r="C51" s="30">
        <v>42</v>
      </c>
      <c r="D51" s="31">
        <f>SUM(D26:D29)-D30+D31+D34+D37+D40+D48</f>
        <v>839110</v>
      </c>
      <c r="E51" s="31">
        <f>SUM(E26:E29)-E30+E31+E34+E37+E40+E48</f>
        <v>287137122</v>
      </c>
      <c r="F51" s="93"/>
    </row>
    <row r="52" spans="1:6" x14ac:dyDescent="0.2">
      <c r="A52" s="29"/>
      <c r="B52" s="29"/>
      <c r="C52" s="38"/>
      <c r="D52" s="31"/>
      <c r="E52" s="37"/>
      <c r="F52" s="93"/>
    </row>
    <row r="53" spans="1:6" x14ac:dyDescent="0.2">
      <c r="A53" s="29" t="s">
        <v>176</v>
      </c>
      <c r="B53" s="29"/>
      <c r="C53" s="30"/>
      <c r="D53" s="31"/>
      <c r="E53" s="34"/>
      <c r="F53" s="28"/>
    </row>
    <row r="54" spans="1:6" x14ac:dyDescent="0.2">
      <c r="A54" s="29" t="s">
        <v>212</v>
      </c>
      <c r="B54" s="29"/>
      <c r="C54" s="30" t="s">
        <v>8</v>
      </c>
      <c r="D54" s="31">
        <f>IF(D24&gt;D51,D24-D51,0)</f>
        <v>0</v>
      </c>
      <c r="E54" s="31">
        <f>IF(E24&gt;E51,E24-E51,0)</f>
        <v>0</v>
      </c>
      <c r="F54" s="28"/>
    </row>
    <row r="55" spans="1:6" ht="10.8" customHeight="1" x14ac:dyDescent="0.2">
      <c r="A55" s="29" t="s">
        <v>213</v>
      </c>
      <c r="B55" s="29"/>
      <c r="C55" s="30" t="s">
        <v>9</v>
      </c>
      <c r="D55" s="31">
        <f>IF(D24&lt;D51,D51-D24,0)</f>
        <v>839110</v>
      </c>
      <c r="E55" s="31">
        <f>IF(E24&lt;E51,E51-E24,0)</f>
        <v>7910328</v>
      </c>
      <c r="F55" s="28"/>
    </row>
    <row r="56" spans="1:6" x14ac:dyDescent="0.2">
      <c r="A56" s="32"/>
      <c r="B56" s="32"/>
      <c r="C56" s="33"/>
      <c r="D56" s="31"/>
      <c r="E56" s="34"/>
      <c r="F56" s="28"/>
    </row>
    <row r="57" spans="1:6" x14ac:dyDescent="0.2">
      <c r="A57" s="32" t="s">
        <v>177</v>
      </c>
      <c r="B57" s="32"/>
      <c r="C57" s="33">
        <v>45</v>
      </c>
      <c r="D57" s="31">
        <v>0</v>
      </c>
      <c r="E57" s="34">
        <v>0</v>
      </c>
      <c r="F57" s="28"/>
    </row>
    <row r="58" spans="1:6" x14ac:dyDescent="0.2">
      <c r="A58" s="32" t="s">
        <v>178</v>
      </c>
      <c r="B58" s="32"/>
      <c r="C58" s="33">
        <v>46</v>
      </c>
      <c r="D58" s="31">
        <v>0</v>
      </c>
      <c r="E58" s="34">
        <v>0</v>
      </c>
      <c r="F58" s="28"/>
    </row>
    <row r="59" spans="1:6" x14ac:dyDescent="0.2">
      <c r="A59" s="32" t="s">
        <v>204</v>
      </c>
      <c r="B59" s="32"/>
      <c r="C59" s="33">
        <v>47</v>
      </c>
      <c r="D59" s="34">
        <v>24468</v>
      </c>
      <c r="E59" s="34">
        <v>42304</v>
      </c>
      <c r="F59" s="28"/>
    </row>
    <row r="60" spans="1:6" x14ac:dyDescent="0.2">
      <c r="A60" s="32" t="s">
        <v>179</v>
      </c>
      <c r="B60" s="32"/>
      <c r="C60" s="33">
        <v>48</v>
      </c>
      <c r="D60" s="31">
        <v>0</v>
      </c>
      <c r="E60" s="31">
        <v>0</v>
      </c>
      <c r="F60" s="28"/>
    </row>
    <row r="61" spans="1:6" x14ac:dyDescent="0.2">
      <c r="A61" s="32" t="s">
        <v>180</v>
      </c>
      <c r="B61" s="32"/>
      <c r="C61" s="33">
        <v>49</v>
      </c>
      <c r="D61" s="31">
        <v>0</v>
      </c>
      <c r="E61" s="34">
        <v>0</v>
      </c>
      <c r="F61" s="28"/>
    </row>
    <row r="62" spans="1:6" x14ac:dyDescent="0.2">
      <c r="A62" s="32" t="s">
        <v>181</v>
      </c>
      <c r="B62" s="32"/>
      <c r="C62" s="33">
        <v>50</v>
      </c>
      <c r="D62" s="34">
        <v>56336</v>
      </c>
      <c r="E62" s="34">
        <v>1853710</v>
      </c>
      <c r="F62" s="28"/>
    </row>
    <row r="63" spans="1:6" x14ac:dyDescent="0.2">
      <c r="A63" s="32" t="s">
        <v>182</v>
      </c>
      <c r="B63" s="32"/>
      <c r="C63" s="33" t="s">
        <v>10</v>
      </c>
      <c r="D63" s="31">
        <v>0</v>
      </c>
      <c r="E63" s="34" t="s">
        <v>3</v>
      </c>
      <c r="F63" s="28"/>
    </row>
    <row r="64" spans="1:6" x14ac:dyDescent="0.2">
      <c r="A64" s="29" t="s">
        <v>183</v>
      </c>
      <c r="B64" s="29"/>
      <c r="C64" s="30">
        <v>52</v>
      </c>
      <c r="D64" s="31">
        <f>D57+D59+D61+D62</f>
        <v>80804</v>
      </c>
      <c r="E64" s="31">
        <f>E57+E59+E61+E62</f>
        <v>1896014</v>
      </c>
      <c r="F64" s="28"/>
    </row>
    <row r="65" spans="1:6" x14ac:dyDescent="0.2">
      <c r="A65" s="29"/>
      <c r="B65" s="29"/>
      <c r="C65" s="30"/>
      <c r="D65" s="31"/>
      <c r="E65" s="31"/>
      <c r="F65" s="28"/>
    </row>
    <row r="66" spans="1:6" ht="20.399999999999999" x14ac:dyDescent="0.2">
      <c r="A66" s="32" t="s">
        <v>214</v>
      </c>
      <c r="B66" s="32"/>
      <c r="C66" s="33">
        <v>53</v>
      </c>
      <c r="D66" s="31">
        <v>0</v>
      </c>
      <c r="E66" s="34" t="s">
        <v>3</v>
      </c>
      <c r="F66" s="28"/>
    </row>
    <row r="67" spans="1:6" x14ac:dyDescent="0.2">
      <c r="A67" s="32" t="s">
        <v>184</v>
      </c>
      <c r="B67" s="32"/>
      <c r="C67" s="33" t="s">
        <v>11</v>
      </c>
      <c r="D67" s="31">
        <v>0</v>
      </c>
      <c r="E67" s="34" t="s">
        <v>3</v>
      </c>
      <c r="F67" s="28"/>
    </row>
    <row r="68" spans="1:6" x14ac:dyDescent="0.2">
      <c r="A68" s="32" t="s">
        <v>185</v>
      </c>
      <c r="B68" s="32"/>
      <c r="C68" s="33" t="s">
        <v>12</v>
      </c>
      <c r="D68" s="34">
        <v>0</v>
      </c>
      <c r="E68" s="34" t="s">
        <v>3</v>
      </c>
      <c r="F68" s="28"/>
    </row>
    <row r="69" spans="1:6" x14ac:dyDescent="0.2">
      <c r="A69" s="32" t="s">
        <v>186</v>
      </c>
      <c r="B69" s="32"/>
      <c r="C69" s="33">
        <v>56</v>
      </c>
      <c r="D69" s="34">
        <v>108703</v>
      </c>
      <c r="E69" s="34">
        <v>7329282</v>
      </c>
      <c r="F69" s="28"/>
    </row>
    <row r="70" spans="1:6" x14ac:dyDescent="0.2">
      <c r="A70" s="32" t="s">
        <v>187</v>
      </c>
      <c r="B70" s="32"/>
      <c r="C70" s="33">
        <v>57</v>
      </c>
      <c r="D70" s="34">
        <v>0</v>
      </c>
      <c r="E70" s="34" t="s">
        <v>3</v>
      </c>
      <c r="F70" s="28"/>
    </row>
    <row r="71" spans="1:6" x14ac:dyDescent="0.2">
      <c r="A71" s="32" t="s">
        <v>188</v>
      </c>
      <c r="B71" s="32"/>
      <c r="C71" s="33">
        <v>58</v>
      </c>
      <c r="D71" s="34">
        <v>106678</v>
      </c>
      <c r="E71" s="34">
        <v>3329475</v>
      </c>
      <c r="F71" s="28"/>
    </row>
    <row r="72" spans="1:6" x14ac:dyDescent="0.2">
      <c r="A72" s="29" t="s">
        <v>189</v>
      </c>
      <c r="B72" s="29"/>
      <c r="C72" s="30">
        <v>59</v>
      </c>
      <c r="D72" s="31">
        <v>215382</v>
      </c>
      <c r="E72" s="31">
        <v>10658757</v>
      </c>
      <c r="F72" s="28"/>
    </row>
    <row r="73" spans="1:6" x14ac:dyDescent="0.2">
      <c r="A73" s="29"/>
      <c r="B73" s="29"/>
      <c r="C73" s="30"/>
      <c r="D73" s="31"/>
      <c r="E73" s="31"/>
      <c r="F73" s="28"/>
    </row>
    <row r="74" spans="1:6" x14ac:dyDescent="0.2">
      <c r="A74" s="29" t="s">
        <v>190</v>
      </c>
      <c r="B74" s="29"/>
      <c r="C74" s="30"/>
      <c r="D74" s="31"/>
      <c r="E74" s="34"/>
      <c r="F74" s="28"/>
    </row>
    <row r="75" spans="1:6" x14ac:dyDescent="0.2">
      <c r="A75" s="32" t="s">
        <v>191</v>
      </c>
      <c r="B75" s="32"/>
      <c r="C75" s="30" t="s">
        <v>13</v>
      </c>
      <c r="D75" s="31">
        <f>IF(D64&gt;D72,D64-D72,0)</f>
        <v>0</v>
      </c>
      <c r="E75" s="31">
        <f>IF(E64&gt;E72,E64-E72,0)</f>
        <v>0</v>
      </c>
      <c r="F75" s="28"/>
    </row>
    <row r="76" spans="1:6" x14ac:dyDescent="0.2">
      <c r="A76" s="32" t="s">
        <v>192</v>
      </c>
      <c r="B76" s="32"/>
      <c r="C76" s="30" t="s">
        <v>14</v>
      </c>
      <c r="D76" s="31">
        <f>IF(D64&lt;D72,D72-D64,0)</f>
        <v>134578</v>
      </c>
      <c r="E76" s="31">
        <f>IF(E64&lt;E72,E72-E64,0)</f>
        <v>8762743</v>
      </c>
      <c r="F76" s="28"/>
    </row>
    <row r="77" spans="1:6" x14ac:dyDescent="0.2">
      <c r="A77" s="32"/>
      <c r="B77" s="32"/>
      <c r="C77" s="33"/>
      <c r="D77" s="31"/>
      <c r="E77" s="34"/>
      <c r="F77" s="28"/>
    </row>
    <row r="78" spans="1:6" x14ac:dyDescent="0.2">
      <c r="A78" s="29" t="s">
        <v>193</v>
      </c>
      <c r="B78" s="29"/>
      <c r="C78" s="30">
        <v>62</v>
      </c>
      <c r="D78" s="31">
        <f>D24+D64</f>
        <v>80804</v>
      </c>
      <c r="E78" s="31">
        <f>E24+E64</f>
        <v>281122808</v>
      </c>
      <c r="F78" s="28"/>
    </row>
    <row r="79" spans="1:6" x14ac:dyDescent="0.2">
      <c r="A79" s="29" t="s">
        <v>194</v>
      </c>
      <c r="B79" s="29"/>
      <c r="C79" s="30">
        <v>63</v>
      </c>
      <c r="D79" s="31">
        <f>D51+D72</f>
        <v>1054492</v>
      </c>
      <c r="E79" s="31">
        <f>E51+E72</f>
        <v>297795879</v>
      </c>
      <c r="F79" s="63"/>
    </row>
    <row r="80" spans="1:6" x14ac:dyDescent="0.2">
      <c r="A80" s="29"/>
      <c r="B80" s="29"/>
      <c r="C80" s="30"/>
      <c r="D80" s="31"/>
      <c r="E80" s="31"/>
      <c r="F80" s="28"/>
    </row>
    <row r="81" spans="1:6" x14ac:dyDescent="0.2">
      <c r="A81" s="29" t="s">
        <v>195</v>
      </c>
      <c r="B81" s="29"/>
      <c r="C81" s="33"/>
      <c r="D81" s="31"/>
      <c r="E81" s="34"/>
      <c r="F81" s="28"/>
    </row>
    <row r="82" spans="1:6" x14ac:dyDescent="0.2">
      <c r="A82" s="29" t="s">
        <v>15</v>
      </c>
      <c r="B82" s="29"/>
      <c r="C82" s="30">
        <v>601</v>
      </c>
      <c r="D82" s="31">
        <v>0</v>
      </c>
      <c r="E82" s="34">
        <v>0</v>
      </c>
      <c r="F82" s="28"/>
    </row>
    <row r="83" spans="1:6" x14ac:dyDescent="0.2">
      <c r="A83" s="29" t="s">
        <v>196</v>
      </c>
      <c r="B83" s="29"/>
      <c r="C83" s="30">
        <v>611</v>
      </c>
      <c r="D83" s="31">
        <v>0</v>
      </c>
      <c r="E83" s="34">
        <v>49715</v>
      </c>
      <c r="F83" s="28"/>
    </row>
    <row r="84" spans="1:6" x14ac:dyDescent="0.2">
      <c r="A84" s="32"/>
      <c r="B84" s="32"/>
      <c r="C84" s="33"/>
      <c r="D84" s="31"/>
      <c r="E84" s="34"/>
      <c r="F84" s="28"/>
    </row>
    <row r="85" spans="1:6" x14ac:dyDescent="0.2">
      <c r="A85" s="29" t="s">
        <v>197</v>
      </c>
      <c r="B85" s="29"/>
      <c r="C85" s="30"/>
      <c r="D85" s="31"/>
      <c r="E85" s="34"/>
      <c r="F85" s="28"/>
    </row>
    <row r="86" spans="1:6" x14ac:dyDescent="0.2">
      <c r="A86" s="32" t="s">
        <v>198</v>
      </c>
      <c r="B86" s="32"/>
      <c r="C86" s="30" t="s">
        <v>16</v>
      </c>
      <c r="D86" s="31">
        <f>IF(D78&gt;D79,D78-D79,0)</f>
        <v>0</v>
      </c>
      <c r="E86" s="31">
        <f>IF(E78&gt;E79,E78-E79,0)</f>
        <v>0</v>
      </c>
      <c r="F86" s="28"/>
    </row>
    <row r="87" spans="1:6" x14ac:dyDescent="0.2">
      <c r="A87" s="32" t="s">
        <v>199</v>
      </c>
      <c r="B87" s="32"/>
      <c r="C87" s="30" t="s">
        <v>17</v>
      </c>
      <c r="D87" s="31">
        <f>IF(D78&lt;D79,D79-D78,0)</f>
        <v>973688</v>
      </c>
      <c r="E87" s="31">
        <f>IF(E78&lt;E79,E79-E78,0)+E83</f>
        <v>16722786</v>
      </c>
      <c r="F87" s="28"/>
    </row>
    <row r="88" spans="1:6" x14ac:dyDescent="0.2">
      <c r="A88" s="32"/>
      <c r="B88" s="32"/>
      <c r="C88" s="30"/>
      <c r="D88" s="31"/>
      <c r="E88" s="31"/>
      <c r="F88" s="28"/>
    </row>
    <row r="89" spans="1:6" x14ac:dyDescent="0.2">
      <c r="A89" s="32" t="s">
        <v>200</v>
      </c>
      <c r="B89" s="32"/>
      <c r="C89" s="33">
        <v>66</v>
      </c>
      <c r="D89" s="31">
        <v>0</v>
      </c>
      <c r="E89" s="34">
        <v>1454593</v>
      </c>
      <c r="F89" s="28"/>
    </row>
    <row r="90" spans="1:6" x14ac:dyDescent="0.2">
      <c r="A90" s="32" t="s">
        <v>215</v>
      </c>
      <c r="B90" s="32"/>
      <c r="C90" s="33">
        <v>67</v>
      </c>
      <c r="D90" s="34">
        <v>5071</v>
      </c>
      <c r="E90" s="34">
        <v>46388</v>
      </c>
      <c r="F90" s="28"/>
    </row>
    <row r="91" spans="1:6" x14ac:dyDescent="0.2">
      <c r="A91" s="29" t="s">
        <v>201</v>
      </c>
      <c r="B91" s="29"/>
      <c r="C91" s="30"/>
      <c r="D91" s="31"/>
      <c r="E91" s="34"/>
      <c r="F91" s="28"/>
    </row>
    <row r="92" spans="1:6" x14ac:dyDescent="0.2">
      <c r="A92" s="32" t="s">
        <v>202</v>
      </c>
      <c r="B92" s="32"/>
      <c r="C92" s="30" t="s">
        <v>18</v>
      </c>
      <c r="D92" s="31">
        <v>0</v>
      </c>
      <c r="E92" s="34">
        <v>0</v>
      </c>
      <c r="F92" s="28"/>
    </row>
    <row r="93" spans="1:6" x14ac:dyDescent="0.2">
      <c r="A93" s="32" t="s">
        <v>203</v>
      </c>
      <c r="B93" s="32"/>
      <c r="C93" s="30" t="s">
        <v>19</v>
      </c>
      <c r="D93" s="31">
        <f>D87+D90</f>
        <v>978759</v>
      </c>
      <c r="E93" s="31">
        <f>E87+E90+E89</f>
        <v>18223767</v>
      </c>
      <c r="F93" s="28"/>
    </row>
    <row r="94" spans="1:6" x14ac:dyDescent="0.2">
      <c r="A94" s="29" t="s">
        <v>216</v>
      </c>
      <c r="B94" s="29"/>
      <c r="C94" s="30">
        <v>70</v>
      </c>
      <c r="D94" s="31">
        <v>-978759</v>
      </c>
      <c r="E94" s="31">
        <v>-19619145</v>
      </c>
      <c r="F94" s="28"/>
    </row>
    <row r="95" spans="1:6" x14ac:dyDescent="0.2">
      <c r="A95" s="29" t="s">
        <v>217</v>
      </c>
      <c r="B95" s="29"/>
      <c r="C95" s="30">
        <v>71</v>
      </c>
      <c r="D95" s="31">
        <v>0</v>
      </c>
      <c r="E95" s="31">
        <v>1395378</v>
      </c>
      <c r="F95" s="28"/>
    </row>
  </sheetData>
  <mergeCells count="5">
    <mergeCell ref="D7:E7"/>
    <mergeCell ref="C7:C8"/>
    <mergeCell ref="A7:B8"/>
    <mergeCell ref="A15:A16"/>
    <mergeCell ref="F51:F52"/>
  </mergeCells>
  <pageMargins left="0.25" right="0.25" top="0.75" bottom="0.75" header="0.3" footer="0.3"/>
  <pageSetup paperSize="9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  <pageSetUpPr fitToPage="1"/>
  </sheetPr>
  <dimension ref="A1:I39"/>
  <sheetViews>
    <sheetView showGridLines="0" zoomScaleNormal="10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C18" sqref="C18"/>
    </sheetView>
  </sheetViews>
  <sheetFormatPr defaultColWidth="8.6640625" defaultRowHeight="10.199999999999999" x14ac:dyDescent="0.2"/>
  <cols>
    <col min="1" max="1" width="39.33203125" style="18" customWidth="1"/>
    <col min="2" max="2" width="10.5546875" style="11" customWidth="1"/>
    <col min="3" max="3" width="11.6640625" style="9" customWidth="1"/>
    <col min="4" max="4" width="13.44140625" style="9" bestFit="1" customWidth="1"/>
    <col min="5" max="5" width="11" style="9" bestFit="1" customWidth="1"/>
    <col min="6" max="6" width="10.5546875" style="9" customWidth="1"/>
    <col min="7" max="7" width="11.88671875" style="9" customWidth="1"/>
    <col min="8" max="8" width="13.5546875" style="9" bestFit="1" customWidth="1"/>
    <col min="9" max="9" width="0.44140625" style="9" customWidth="1"/>
    <col min="10" max="16384" width="8.6640625" style="11"/>
  </cols>
  <sheetData>
    <row r="1" spans="1:9" x14ac:dyDescent="0.2">
      <c r="A1" s="41" t="str">
        <f>'Conso BS'!A1</f>
        <v>ROCA INDUSTRY HOLDINGROCK1 SA</v>
      </c>
    </row>
    <row r="2" spans="1:9" x14ac:dyDescent="0.2">
      <c r="A2" s="42" t="str">
        <f>'Conso BS'!A2</f>
        <v>(all amounts are in lei (“RON”), if not otherwise stated)</v>
      </c>
    </row>
    <row r="4" spans="1:9" x14ac:dyDescent="0.2">
      <c r="C4" s="19" t="s">
        <v>259</v>
      </c>
      <c r="D4" s="20"/>
    </row>
    <row r="5" spans="1:9" x14ac:dyDescent="0.2">
      <c r="C5" s="21" t="s">
        <v>267</v>
      </c>
      <c r="D5" s="22"/>
    </row>
    <row r="7" spans="1:9" x14ac:dyDescent="0.2">
      <c r="A7" s="100" t="s">
        <v>23</v>
      </c>
      <c r="B7" s="101"/>
      <c r="C7" s="40" t="s">
        <v>218</v>
      </c>
      <c r="D7" s="96" t="s">
        <v>220</v>
      </c>
      <c r="E7" s="97"/>
      <c r="F7" s="98" t="s">
        <v>221</v>
      </c>
      <c r="G7" s="99"/>
      <c r="H7" s="40" t="s">
        <v>218</v>
      </c>
    </row>
    <row r="8" spans="1:9" ht="20.399999999999999" x14ac:dyDescent="0.2">
      <c r="A8" s="102"/>
      <c r="B8" s="103"/>
      <c r="C8" s="40" t="s">
        <v>219</v>
      </c>
      <c r="D8" s="40" t="s">
        <v>236</v>
      </c>
      <c r="E8" s="40" t="s">
        <v>237</v>
      </c>
      <c r="F8" s="40" t="s">
        <v>238</v>
      </c>
      <c r="G8" s="40" t="s">
        <v>237</v>
      </c>
      <c r="H8" s="58" t="s">
        <v>271</v>
      </c>
    </row>
    <row r="9" spans="1:9" s="43" customFormat="1" x14ac:dyDescent="0.2">
      <c r="A9" s="33"/>
      <c r="B9" s="33"/>
      <c r="C9" s="33">
        <v>1</v>
      </c>
      <c r="D9" s="33">
        <v>2</v>
      </c>
      <c r="E9" s="33">
        <v>3</v>
      </c>
      <c r="F9" s="33">
        <v>4</v>
      </c>
      <c r="G9" s="33">
        <v>5</v>
      </c>
      <c r="H9" s="33">
        <v>6</v>
      </c>
      <c r="I9" s="17"/>
    </row>
    <row r="10" spans="1:9" x14ac:dyDescent="0.2">
      <c r="A10" s="32" t="s">
        <v>222</v>
      </c>
      <c r="B10" s="32"/>
      <c r="C10" s="31">
        <v>176945730</v>
      </c>
      <c r="D10" s="34">
        <v>0</v>
      </c>
      <c r="E10" s="34">
        <v>0</v>
      </c>
      <c r="F10" s="34">
        <v>0</v>
      </c>
      <c r="G10" s="34">
        <v>0</v>
      </c>
      <c r="H10" s="31">
        <f>C10+D10-F10</f>
        <v>176945730</v>
      </c>
    </row>
    <row r="11" spans="1:9" x14ac:dyDescent="0.2">
      <c r="A11" s="32" t="s">
        <v>223</v>
      </c>
      <c r="B11" s="32"/>
      <c r="C11" s="31">
        <v>38</v>
      </c>
      <c r="D11" s="34">
        <v>0</v>
      </c>
      <c r="E11" s="34">
        <v>0</v>
      </c>
      <c r="F11" s="34">
        <v>0</v>
      </c>
      <c r="G11" s="34">
        <v>0</v>
      </c>
      <c r="H11" s="31">
        <f t="shared" ref="H11:H21" si="0">C11+D11-F11</f>
        <v>38</v>
      </c>
    </row>
    <row r="12" spans="1:9" x14ac:dyDescent="0.2">
      <c r="A12" s="32" t="s">
        <v>272</v>
      </c>
      <c r="B12" s="32"/>
      <c r="C12" s="31">
        <v>0</v>
      </c>
      <c r="D12" s="34">
        <v>4693364</v>
      </c>
      <c r="E12" s="34">
        <v>0</v>
      </c>
      <c r="F12" s="34">
        <v>0</v>
      </c>
      <c r="G12" s="34">
        <v>0</v>
      </c>
      <c r="H12" s="31">
        <f t="shared" si="0"/>
        <v>4693364</v>
      </c>
    </row>
    <row r="13" spans="1:9" x14ac:dyDescent="0.2">
      <c r="A13" s="44" t="s">
        <v>224</v>
      </c>
      <c r="B13" s="44"/>
      <c r="C13" s="31">
        <v>-1619421</v>
      </c>
      <c r="D13" s="34">
        <v>-66030</v>
      </c>
      <c r="E13" s="34">
        <v>0</v>
      </c>
      <c r="F13" s="34">
        <v>0</v>
      </c>
      <c r="G13" s="34">
        <v>0</v>
      </c>
      <c r="H13" s="31">
        <f t="shared" si="0"/>
        <v>-1685451</v>
      </c>
    </row>
    <row r="14" spans="1:9" x14ac:dyDescent="0.2">
      <c r="A14" s="44" t="s">
        <v>225</v>
      </c>
      <c r="B14" s="44"/>
      <c r="C14" s="34">
        <v>0</v>
      </c>
      <c r="D14" s="34">
        <v>-185330</v>
      </c>
      <c r="E14" s="34">
        <v>0</v>
      </c>
      <c r="F14" s="34">
        <v>0</v>
      </c>
      <c r="G14" s="34">
        <v>0</v>
      </c>
      <c r="H14" s="31">
        <f t="shared" si="0"/>
        <v>-185330</v>
      </c>
    </row>
    <row r="15" spans="1:9" x14ac:dyDescent="0.2">
      <c r="A15" s="94" t="s">
        <v>226</v>
      </c>
      <c r="B15" s="32" t="s">
        <v>227</v>
      </c>
      <c r="C15" s="34">
        <v>0</v>
      </c>
      <c r="D15" s="34">
        <v>0</v>
      </c>
      <c r="E15" s="34">
        <v>0</v>
      </c>
      <c r="F15" s="34">
        <v>0</v>
      </c>
      <c r="G15" s="34">
        <v>0</v>
      </c>
      <c r="H15" s="31">
        <f t="shared" si="0"/>
        <v>0</v>
      </c>
    </row>
    <row r="16" spans="1:9" x14ac:dyDescent="0.2">
      <c r="A16" s="95"/>
      <c r="B16" s="32" t="s">
        <v>228</v>
      </c>
      <c r="C16" s="34">
        <v>0</v>
      </c>
      <c r="D16" s="34">
        <v>-978758</v>
      </c>
      <c r="E16" s="34">
        <v>-978758</v>
      </c>
      <c r="F16" s="34">
        <v>-16848</v>
      </c>
      <c r="G16" s="34">
        <v>0</v>
      </c>
      <c r="H16" s="31">
        <f t="shared" si="0"/>
        <v>-961910</v>
      </c>
    </row>
    <row r="17" spans="1:9" x14ac:dyDescent="0.2">
      <c r="A17" s="94" t="s">
        <v>229</v>
      </c>
      <c r="B17" s="32" t="s">
        <v>227</v>
      </c>
      <c r="C17" s="34">
        <v>0</v>
      </c>
      <c r="D17" s="34">
        <v>0</v>
      </c>
      <c r="E17" s="34">
        <v>0</v>
      </c>
      <c r="F17" s="34">
        <v>0</v>
      </c>
      <c r="G17" s="34">
        <v>0</v>
      </c>
      <c r="H17" s="31">
        <f t="shared" si="0"/>
        <v>0</v>
      </c>
    </row>
    <row r="18" spans="1:9" x14ac:dyDescent="0.2">
      <c r="A18" s="95"/>
      <c r="B18" s="32" t="s">
        <v>228</v>
      </c>
      <c r="C18" s="31">
        <v>-978758</v>
      </c>
      <c r="D18" s="34">
        <v>-19619145</v>
      </c>
      <c r="E18" s="34">
        <v>0</v>
      </c>
      <c r="F18" s="34">
        <v>-978758</v>
      </c>
      <c r="G18" s="34">
        <v>-978758</v>
      </c>
      <c r="H18" s="31">
        <f t="shared" si="0"/>
        <v>-19619145</v>
      </c>
    </row>
    <row r="19" spans="1:9" s="47" customFormat="1" x14ac:dyDescent="0.2">
      <c r="A19" s="38" t="s">
        <v>230</v>
      </c>
      <c r="B19" s="38"/>
      <c r="C19" s="31">
        <f>SUM(C10:C18)</f>
        <v>174347589</v>
      </c>
      <c r="D19" s="31">
        <f t="shared" ref="D19:H19" si="1">SUM(D10:D18)</f>
        <v>-16155899</v>
      </c>
      <c r="E19" s="31">
        <f t="shared" si="1"/>
        <v>-978758</v>
      </c>
      <c r="F19" s="31">
        <f t="shared" si="1"/>
        <v>-995606</v>
      </c>
      <c r="G19" s="31">
        <f t="shared" si="1"/>
        <v>-978758</v>
      </c>
      <c r="H19" s="31">
        <f t="shared" si="1"/>
        <v>159187296</v>
      </c>
      <c r="I19" s="60"/>
    </row>
    <row r="20" spans="1:9" x14ac:dyDescent="0.2">
      <c r="A20" s="44" t="s">
        <v>289</v>
      </c>
      <c r="B20" s="44"/>
      <c r="C20" s="31">
        <v>0</v>
      </c>
      <c r="D20" s="34">
        <v>1395378</v>
      </c>
      <c r="E20" s="34">
        <v>0</v>
      </c>
      <c r="F20" s="34">
        <v>0</v>
      </c>
      <c r="G20" s="34">
        <v>0</v>
      </c>
      <c r="H20" s="31">
        <f t="shared" si="0"/>
        <v>1395378</v>
      </c>
    </row>
    <row r="21" spans="1:9" x14ac:dyDescent="0.2">
      <c r="A21" s="44" t="s">
        <v>232</v>
      </c>
      <c r="B21" s="44"/>
      <c r="C21" s="31">
        <v>10792822</v>
      </c>
      <c r="D21" s="34">
        <v>7365163</v>
      </c>
      <c r="E21" s="34">
        <v>0</v>
      </c>
      <c r="F21" s="34">
        <v>0</v>
      </c>
      <c r="G21" s="34">
        <v>0</v>
      </c>
      <c r="H21" s="31">
        <f t="shared" si="0"/>
        <v>18157985</v>
      </c>
    </row>
    <row r="22" spans="1:9" s="47" customFormat="1" x14ac:dyDescent="0.2">
      <c r="A22" s="38" t="s">
        <v>233</v>
      </c>
      <c r="B22" s="38"/>
      <c r="C22" s="31">
        <f>SUM(C19:C21)</f>
        <v>185140411</v>
      </c>
      <c r="D22" s="31">
        <f t="shared" ref="D22:H22" si="2">SUM(D19:D21)</f>
        <v>-7395358</v>
      </c>
      <c r="E22" s="31">
        <f t="shared" si="2"/>
        <v>-978758</v>
      </c>
      <c r="F22" s="31">
        <f t="shared" si="2"/>
        <v>-995606</v>
      </c>
      <c r="G22" s="31">
        <f t="shared" si="2"/>
        <v>-978758</v>
      </c>
      <c r="H22" s="31">
        <f t="shared" si="2"/>
        <v>178740659</v>
      </c>
      <c r="I22" s="60"/>
    </row>
    <row r="25" spans="1:9" x14ac:dyDescent="0.2">
      <c r="A25" s="100" t="s">
        <v>23</v>
      </c>
      <c r="B25" s="101"/>
      <c r="C25" s="40" t="s">
        <v>218</v>
      </c>
      <c r="D25" s="96" t="s">
        <v>220</v>
      </c>
      <c r="E25" s="97"/>
      <c r="F25" s="98" t="s">
        <v>221</v>
      </c>
      <c r="G25" s="99"/>
      <c r="H25" s="40" t="s">
        <v>218</v>
      </c>
    </row>
    <row r="26" spans="1:9" ht="20.399999999999999" x14ac:dyDescent="0.2">
      <c r="A26" s="102"/>
      <c r="B26" s="103"/>
      <c r="C26" s="40" t="s">
        <v>234</v>
      </c>
      <c r="D26" s="40" t="s">
        <v>236</v>
      </c>
      <c r="E26" s="40" t="s">
        <v>237</v>
      </c>
      <c r="F26" s="40" t="s">
        <v>238</v>
      </c>
      <c r="G26" s="40" t="s">
        <v>237</v>
      </c>
      <c r="H26" s="40" t="s">
        <v>219</v>
      </c>
    </row>
    <row r="27" spans="1:9" x14ac:dyDescent="0.2">
      <c r="A27" s="44"/>
      <c r="B27" s="44"/>
      <c r="C27" s="33">
        <v>1</v>
      </c>
      <c r="D27" s="33">
        <v>2</v>
      </c>
      <c r="E27" s="33">
        <v>3</v>
      </c>
      <c r="F27" s="33">
        <v>4</v>
      </c>
      <c r="G27" s="33">
        <v>5</v>
      </c>
      <c r="H27" s="33">
        <v>6</v>
      </c>
    </row>
    <row r="28" spans="1:9" x14ac:dyDescent="0.2">
      <c r="A28" s="44"/>
      <c r="B28" s="44"/>
      <c r="C28" s="30"/>
      <c r="D28" s="33"/>
      <c r="E28" s="33"/>
      <c r="F28" s="33"/>
      <c r="G28" s="33"/>
      <c r="H28" s="30"/>
    </row>
    <row r="29" spans="1:9" x14ac:dyDescent="0.2">
      <c r="A29" s="32" t="s">
        <v>222</v>
      </c>
      <c r="B29" s="32"/>
      <c r="C29" s="34">
        <v>0</v>
      </c>
      <c r="D29" s="34">
        <v>176945730</v>
      </c>
      <c r="E29" s="34">
        <v>0</v>
      </c>
      <c r="F29" s="34">
        <v>0</v>
      </c>
      <c r="G29" s="34">
        <v>0</v>
      </c>
      <c r="H29" s="31">
        <v>176945730</v>
      </c>
    </row>
    <row r="30" spans="1:9" x14ac:dyDescent="0.2">
      <c r="A30" s="32" t="s">
        <v>223</v>
      </c>
      <c r="B30" s="32"/>
      <c r="C30" s="34">
        <v>0</v>
      </c>
      <c r="D30" s="34">
        <v>38</v>
      </c>
      <c r="E30" s="34">
        <v>0</v>
      </c>
      <c r="F30" s="34">
        <v>0</v>
      </c>
      <c r="G30" s="34">
        <v>0</v>
      </c>
      <c r="H30" s="31">
        <v>38</v>
      </c>
    </row>
    <row r="31" spans="1:9" x14ac:dyDescent="0.2">
      <c r="A31" s="44" t="s">
        <v>235</v>
      </c>
      <c r="B31" s="44"/>
      <c r="C31" s="34">
        <v>0</v>
      </c>
      <c r="D31" s="34">
        <v>-1619421</v>
      </c>
      <c r="E31" s="34">
        <v>0</v>
      </c>
      <c r="F31" s="34">
        <v>0</v>
      </c>
      <c r="G31" s="34">
        <v>0</v>
      </c>
      <c r="H31" s="31">
        <v>-1619421</v>
      </c>
    </row>
    <row r="32" spans="1:9" x14ac:dyDescent="0.2">
      <c r="A32" s="94" t="s">
        <v>226</v>
      </c>
      <c r="B32" s="32" t="s">
        <v>227</v>
      </c>
      <c r="C32" s="34">
        <v>0</v>
      </c>
      <c r="D32" s="45">
        <v>0</v>
      </c>
      <c r="E32" s="34">
        <v>0</v>
      </c>
      <c r="F32" s="34">
        <v>0</v>
      </c>
      <c r="G32" s="34">
        <v>0</v>
      </c>
      <c r="H32" s="45">
        <v>0</v>
      </c>
    </row>
    <row r="33" spans="1:8" x14ac:dyDescent="0.2">
      <c r="A33" s="95"/>
      <c r="B33" s="32" t="s">
        <v>228</v>
      </c>
      <c r="C33" s="34">
        <v>0</v>
      </c>
      <c r="D33" s="34">
        <v>0</v>
      </c>
      <c r="E33" s="34">
        <v>0</v>
      </c>
      <c r="F33" s="34">
        <v>0</v>
      </c>
      <c r="G33" s="34">
        <v>0</v>
      </c>
      <c r="H33" s="45">
        <v>0</v>
      </c>
    </row>
    <row r="34" spans="1:8" x14ac:dyDescent="0.2">
      <c r="A34" s="94" t="s">
        <v>229</v>
      </c>
      <c r="B34" s="32" t="s">
        <v>227</v>
      </c>
      <c r="C34" s="34">
        <v>0</v>
      </c>
      <c r="D34" s="34">
        <v>0</v>
      </c>
      <c r="E34" s="34">
        <v>0</v>
      </c>
      <c r="F34" s="34">
        <v>0</v>
      </c>
      <c r="G34" s="34">
        <v>0</v>
      </c>
      <c r="H34" s="45">
        <v>0</v>
      </c>
    </row>
    <row r="35" spans="1:8" x14ac:dyDescent="0.2">
      <c r="A35" s="95"/>
      <c r="B35" s="32" t="s">
        <v>228</v>
      </c>
      <c r="C35" s="34">
        <v>0</v>
      </c>
      <c r="D35" s="34">
        <v>-978758</v>
      </c>
      <c r="E35" s="34">
        <v>0</v>
      </c>
      <c r="F35" s="34">
        <v>0</v>
      </c>
      <c r="G35" s="34">
        <v>0</v>
      </c>
      <c r="H35" s="31">
        <v>-978758</v>
      </c>
    </row>
    <row r="36" spans="1:8" x14ac:dyDescent="0.2">
      <c r="A36" s="38" t="s">
        <v>230</v>
      </c>
      <c r="B36" s="38"/>
      <c r="C36" s="34">
        <v>0</v>
      </c>
      <c r="D36" s="31">
        <v>174347589</v>
      </c>
      <c r="E36" s="34">
        <v>0</v>
      </c>
      <c r="F36" s="34">
        <v>0</v>
      </c>
      <c r="G36" s="34">
        <v>0</v>
      </c>
      <c r="H36" s="31">
        <v>174347589</v>
      </c>
    </row>
    <row r="37" spans="1:8" x14ac:dyDescent="0.2">
      <c r="A37" s="44" t="s">
        <v>231</v>
      </c>
      <c r="B37" s="44"/>
      <c r="C37" s="34">
        <v>0</v>
      </c>
      <c r="D37" s="45">
        <v>0</v>
      </c>
      <c r="E37" s="34">
        <v>0</v>
      </c>
      <c r="F37" s="34">
        <v>0</v>
      </c>
      <c r="G37" s="34">
        <v>0</v>
      </c>
      <c r="H37" s="45">
        <v>0</v>
      </c>
    </row>
    <row r="38" spans="1:8" x14ac:dyDescent="0.2">
      <c r="A38" s="44" t="s">
        <v>232</v>
      </c>
      <c r="B38" s="44"/>
      <c r="C38" s="34">
        <v>0</v>
      </c>
      <c r="D38" s="34">
        <v>10792822</v>
      </c>
      <c r="E38" s="34">
        <v>0</v>
      </c>
      <c r="F38" s="34">
        <v>0</v>
      </c>
      <c r="G38" s="34">
        <v>0</v>
      </c>
      <c r="H38" s="31">
        <v>10792822</v>
      </c>
    </row>
    <row r="39" spans="1:8" x14ac:dyDescent="0.2">
      <c r="A39" s="38" t="s">
        <v>233</v>
      </c>
      <c r="B39" s="38"/>
      <c r="C39" s="34">
        <v>0</v>
      </c>
      <c r="D39" s="31">
        <v>185140411</v>
      </c>
      <c r="E39" s="34">
        <v>0</v>
      </c>
      <c r="F39" s="34">
        <v>0</v>
      </c>
      <c r="G39" s="34">
        <v>0</v>
      </c>
      <c r="H39" s="31">
        <v>185140411</v>
      </c>
    </row>
  </sheetData>
  <mergeCells count="10">
    <mergeCell ref="A34:A35"/>
    <mergeCell ref="D25:E25"/>
    <mergeCell ref="F25:G25"/>
    <mergeCell ref="D7:E7"/>
    <mergeCell ref="F7:G7"/>
    <mergeCell ref="A7:B8"/>
    <mergeCell ref="A25:B26"/>
    <mergeCell ref="A15:A16"/>
    <mergeCell ref="A17:A18"/>
    <mergeCell ref="A32:A33"/>
  </mergeCells>
  <pageMargins left="0.7" right="0.7" top="0.75" bottom="0.75" header="0.3" footer="0.3"/>
  <pageSetup paperSize="9" scale="79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  <pageSetUpPr fitToPage="1"/>
  </sheetPr>
  <dimension ref="A1:D50"/>
  <sheetViews>
    <sheetView showGridLines="0" zoomScale="90" zoomScaleNormal="90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B15" sqref="B15"/>
    </sheetView>
  </sheetViews>
  <sheetFormatPr defaultColWidth="8.6640625" defaultRowHeight="10.199999999999999" x14ac:dyDescent="0.2"/>
  <cols>
    <col min="1" max="1" width="58.6640625" style="18" customWidth="1"/>
    <col min="2" max="2" width="17" style="48" customWidth="1"/>
    <col min="3" max="3" width="16" style="48" customWidth="1"/>
    <col min="4" max="4" width="17.6640625" style="46" customWidth="1"/>
    <col min="5" max="16384" width="8.6640625" style="1"/>
  </cols>
  <sheetData>
    <row r="1" spans="1:4" x14ac:dyDescent="0.2">
      <c r="A1" s="47" t="str">
        <f>'Conso BS'!A1</f>
        <v>ROCA INDUSTRY HOLDINGROCK1 SA</v>
      </c>
    </row>
    <row r="2" spans="1:4" x14ac:dyDescent="0.2">
      <c r="A2" s="49" t="str">
        <f>'Conso BS'!A2</f>
        <v>(all amounts are in lei (“RON”), if not otherwise stated)</v>
      </c>
    </row>
    <row r="4" spans="1:4" s="11" customFormat="1" x14ac:dyDescent="0.2">
      <c r="A4" s="18"/>
      <c r="B4" s="19" t="s">
        <v>260</v>
      </c>
      <c r="C4" s="17"/>
      <c r="D4" s="46"/>
    </row>
    <row r="5" spans="1:4" s="11" customFormat="1" x14ac:dyDescent="0.2">
      <c r="A5" s="18"/>
      <c r="B5" s="21" t="s">
        <v>267</v>
      </c>
      <c r="C5" s="17"/>
      <c r="D5" s="46"/>
    </row>
    <row r="6" spans="1:4" s="11" customFormat="1" x14ac:dyDescent="0.2">
      <c r="A6" s="18"/>
      <c r="B6" s="21"/>
      <c r="C6" s="17"/>
      <c r="D6" s="46"/>
    </row>
    <row r="7" spans="1:4" s="11" customFormat="1" x14ac:dyDescent="0.2">
      <c r="A7" s="89" t="s">
        <v>23</v>
      </c>
      <c r="B7" s="104" t="s">
        <v>268</v>
      </c>
      <c r="C7" s="104"/>
      <c r="D7" s="46"/>
    </row>
    <row r="8" spans="1:4" s="18" customFormat="1" x14ac:dyDescent="0.2">
      <c r="A8" s="89"/>
      <c r="B8" s="59">
        <v>2021</v>
      </c>
      <c r="C8" s="59">
        <v>2022</v>
      </c>
      <c r="D8" s="46"/>
    </row>
    <row r="9" spans="1:4" s="11" customFormat="1" x14ac:dyDescent="0.2">
      <c r="A9" s="39" t="s">
        <v>20</v>
      </c>
      <c r="B9" s="39">
        <v>1</v>
      </c>
      <c r="C9" s="39">
        <v>2</v>
      </c>
      <c r="D9" s="46"/>
    </row>
    <row r="10" spans="1:4" s="11" customFormat="1" x14ac:dyDescent="0.2">
      <c r="A10" s="29" t="s">
        <v>239</v>
      </c>
      <c r="B10" s="37"/>
      <c r="C10" s="37"/>
      <c r="D10" s="46"/>
    </row>
    <row r="11" spans="1:4" x14ac:dyDescent="0.2">
      <c r="A11" s="32" t="s">
        <v>273</v>
      </c>
      <c r="B11" s="35">
        <v>-973687</v>
      </c>
      <c r="C11" s="35">
        <v>-18223767</v>
      </c>
    </row>
    <row r="12" spans="1:4" x14ac:dyDescent="0.2">
      <c r="A12" s="50" t="s">
        <v>240</v>
      </c>
      <c r="B12" s="35"/>
      <c r="C12" s="35"/>
    </row>
    <row r="13" spans="1:4" x14ac:dyDescent="0.2">
      <c r="A13" s="32" t="s">
        <v>241</v>
      </c>
      <c r="B13" s="35">
        <v>134577</v>
      </c>
      <c r="C13" s="35">
        <v>8762743</v>
      </c>
    </row>
    <row r="14" spans="1:4" x14ac:dyDescent="0.2">
      <c r="A14" s="32" t="s">
        <v>242</v>
      </c>
      <c r="B14" s="35">
        <v>0</v>
      </c>
      <c r="C14" s="35">
        <v>17492415</v>
      </c>
    </row>
    <row r="15" spans="1:4" x14ac:dyDescent="0.2">
      <c r="A15" s="32" t="s">
        <v>290</v>
      </c>
      <c r="B15" s="35"/>
      <c r="C15" s="35">
        <v>12859436</v>
      </c>
    </row>
    <row r="16" spans="1:4" x14ac:dyDescent="0.2">
      <c r="A16" s="32" t="s">
        <v>274</v>
      </c>
      <c r="B16" s="35">
        <v>0</v>
      </c>
      <c r="C16" s="35">
        <v>766719</v>
      </c>
    </row>
    <row r="17" spans="1:3" x14ac:dyDescent="0.2">
      <c r="A17" s="32" t="s">
        <v>243</v>
      </c>
      <c r="B17" s="35">
        <v>0</v>
      </c>
      <c r="C17" s="35">
        <v>343538</v>
      </c>
    </row>
    <row r="18" spans="1:3" x14ac:dyDescent="0.2">
      <c r="A18" s="32" t="s">
        <v>244</v>
      </c>
      <c r="B18" s="35">
        <v>0</v>
      </c>
      <c r="C18" s="35">
        <v>1499509</v>
      </c>
    </row>
    <row r="19" spans="1:3" x14ac:dyDescent="0.2">
      <c r="A19" s="29" t="s">
        <v>256</v>
      </c>
      <c r="B19" s="37">
        <f>SUM(B11:B18)</f>
        <v>-839110</v>
      </c>
      <c r="C19" s="37">
        <f>SUM(C11:C18)</f>
        <v>23500593</v>
      </c>
    </row>
    <row r="20" spans="1:3" x14ac:dyDescent="0.2">
      <c r="A20" s="29"/>
      <c r="B20" s="35"/>
      <c r="C20" s="35"/>
    </row>
    <row r="21" spans="1:3" x14ac:dyDescent="0.2">
      <c r="A21" s="29" t="s">
        <v>245</v>
      </c>
      <c r="B21" s="35"/>
      <c r="C21" s="35"/>
    </row>
    <row r="22" spans="1:3" x14ac:dyDescent="0.2">
      <c r="A22" s="32" t="s">
        <v>291</v>
      </c>
      <c r="B22" s="35">
        <v>0</v>
      </c>
      <c r="C22" s="35">
        <v>-4260886</v>
      </c>
    </row>
    <row r="23" spans="1:3" x14ac:dyDescent="0.2">
      <c r="A23" s="32" t="s">
        <v>246</v>
      </c>
      <c r="B23" s="35">
        <v>-124191</v>
      </c>
      <c r="C23" s="35">
        <v>22978218</v>
      </c>
    </row>
    <row r="24" spans="1:3" x14ac:dyDescent="0.2">
      <c r="A24" s="32" t="s">
        <v>292</v>
      </c>
      <c r="B24" s="35">
        <v>-6732047</v>
      </c>
      <c r="C24" s="35">
        <v>-19799663</v>
      </c>
    </row>
    <row r="25" spans="1:3" x14ac:dyDescent="0.2">
      <c r="A25" s="32" t="s">
        <v>254</v>
      </c>
      <c r="B25" s="35">
        <v>0</v>
      </c>
      <c r="C25" s="35">
        <v>-4165532</v>
      </c>
    </row>
    <row r="26" spans="1:3" x14ac:dyDescent="0.2">
      <c r="A26" s="32" t="s">
        <v>247</v>
      </c>
      <c r="B26" s="35">
        <v>0</v>
      </c>
      <c r="C26" s="35">
        <v>-2865719</v>
      </c>
    </row>
    <row r="27" spans="1:3" x14ac:dyDescent="0.2">
      <c r="A27" s="38" t="s">
        <v>275</v>
      </c>
      <c r="B27" s="37">
        <f>SUM(B22:B26)+B19</f>
        <v>-7695348</v>
      </c>
      <c r="C27" s="37">
        <f>SUM(C22:C26)+C19</f>
        <v>15387011</v>
      </c>
    </row>
    <row r="28" spans="1:3" x14ac:dyDescent="0.2">
      <c r="A28" s="38"/>
      <c r="B28" s="35"/>
      <c r="C28" s="35"/>
    </row>
    <row r="29" spans="1:3" x14ac:dyDescent="0.2">
      <c r="A29" s="38" t="s">
        <v>248</v>
      </c>
      <c r="B29" s="35"/>
      <c r="C29" s="35"/>
    </row>
    <row r="30" spans="1:3" x14ac:dyDescent="0.2">
      <c r="A30" s="44" t="s">
        <v>249</v>
      </c>
      <c r="B30" s="35">
        <v>-62556624</v>
      </c>
      <c r="C30" s="35">
        <v>-70413999</v>
      </c>
    </row>
    <row r="31" spans="1:3" x14ac:dyDescent="0.2">
      <c r="A31" s="44" t="s">
        <v>276</v>
      </c>
      <c r="B31" s="35">
        <v>0</v>
      </c>
      <c r="C31" s="35">
        <v>-38251273</v>
      </c>
    </row>
    <row r="32" spans="1:3" x14ac:dyDescent="0.2">
      <c r="A32" s="44" t="s">
        <v>277</v>
      </c>
      <c r="B32" s="35">
        <v>0</v>
      </c>
      <c r="C32" s="35">
        <v>-239741</v>
      </c>
    </row>
    <row r="33" spans="1:3" x14ac:dyDescent="0.2">
      <c r="A33" s="44" t="s">
        <v>278</v>
      </c>
      <c r="B33" s="35">
        <v>0</v>
      </c>
      <c r="C33" s="35">
        <v>-57509085</v>
      </c>
    </row>
    <row r="34" spans="1:3" x14ac:dyDescent="0.2">
      <c r="A34" s="29" t="s">
        <v>250</v>
      </c>
      <c r="B34" s="37">
        <f>SUM(B30:B33)</f>
        <v>-62556624</v>
      </c>
      <c r="C34" s="37">
        <f>SUM(C30:C33)</f>
        <v>-166414098</v>
      </c>
    </row>
    <row r="35" spans="1:3" x14ac:dyDescent="0.2">
      <c r="A35" s="38"/>
      <c r="B35" s="35"/>
      <c r="C35" s="35"/>
    </row>
    <row r="36" spans="1:3" x14ac:dyDescent="0.2">
      <c r="A36" s="38" t="s">
        <v>251</v>
      </c>
      <c r="B36" s="35"/>
      <c r="C36" s="35"/>
    </row>
    <row r="37" spans="1:3" x14ac:dyDescent="0.2">
      <c r="A37" s="44" t="s">
        <v>279</v>
      </c>
      <c r="B37" s="35">
        <v>105933430</v>
      </c>
      <c r="C37" s="35">
        <v>0</v>
      </c>
    </row>
    <row r="38" spans="1:3" x14ac:dyDescent="0.2">
      <c r="A38" s="44" t="s">
        <v>280</v>
      </c>
      <c r="B38" s="35">
        <v>0</v>
      </c>
      <c r="C38" s="35">
        <v>-66030</v>
      </c>
    </row>
    <row r="39" spans="1:3" x14ac:dyDescent="0.2">
      <c r="A39" s="44" t="s">
        <v>281</v>
      </c>
      <c r="B39" s="35">
        <v>-392954</v>
      </c>
      <c r="C39" s="35"/>
    </row>
    <row r="40" spans="1:3" x14ac:dyDescent="0.2">
      <c r="A40" s="32" t="s">
        <v>252</v>
      </c>
      <c r="B40" s="35">
        <v>40653590</v>
      </c>
      <c r="C40" s="35">
        <v>145710654</v>
      </c>
    </row>
    <row r="41" spans="1:3" x14ac:dyDescent="0.2">
      <c r="A41" s="32" t="s">
        <v>253</v>
      </c>
      <c r="B41" s="35">
        <v>0</v>
      </c>
      <c r="C41" s="35">
        <v>-42855520</v>
      </c>
    </row>
    <row r="42" spans="1:3" x14ac:dyDescent="0.2">
      <c r="A42" s="44" t="s">
        <v>282</v>
      </c>
      <c r="B42" s="35">
        <v>0</v>
      </c>
      <c r="C42" s="35">
        <v>-473068</v>
      </c>
    </row>
    <row r="43" spans="1:3" x14ac:dyDescent="0.2">
      <c r="A43" s="44" t="s">
        <v>283</v>
      </c>
      <c r="B43" s="35">
        <v>0</v>
      </c>
      <c r="C43" s="35">
        <v>12231400</v>
      </c>
    </row>
    <row r="44" spans="1:3" x14ac:dyDescent="0.2">
      <c r="A44" s="44" t="s">
        <v>284</v>
      </c>
      <c r="B44" s="35">
        <v>0</v>
      </c>
      <c r="C44" s="35">
        <v>-7300000</v>
      </c>
    </row>
    <row r="45" spans="1:3" x14ac:dyDescent="0.2">
      <c r="A45" s="29" t="s">
        <v>255</v>
      </c>
      <c r="B45" s="37">
        <f>SUM(B37:B44)</f>
        <v>146194066</v>
      </c>
      <c r="C45" s="37">
        <f>SUM(C37:C44)</f>
        <v>107247436</v>
      </c>
    </row>
    <row r="46" spans="1:3" x14ac:dyDescent="0.2">
      <c r="A46" s="29"/>
      <c r="B46" s="37"/>
      <c r="C46" s="37"/>
    </row>
    <row r="47" spans="1:3" x14ac:dyDescent="0.2">
      <c r="A47" s="29" t="s">
        <v>285</v>
      </c>
      <c r="B47" s="37">
        <f>B27+B34+B45</f>
        <v>75942094</v>
      </c>
      <c r="C47" s="37">
        <f>C27+C34+C45</f>
        <v>-43779651</v>
      </c>
    </row>
    <row r="48" spans="1:3" x14ac:dyDescent="0.2">
      <c r="A48" s="38" t="s">
        <v>287</v>
      </c>
      <c r="B48" s="37">
        <v>0</v>
      </c>
      <c r="C48" s="37">
        <f>B50</f>
        <v>80125681</v>
      </c>
    </row>
    <row r="49" spans="1:3" x14ac:dyDescent="0.2">
      <c r="A49" s="32" t="s">
        <v>288</v>
      </c>
      <c r="B49" s="35">
        <v>4183587</v>
      </c>
      <c r="C49" s="35">
        <v>5888526</v>
      </c>
    </row>
    <row r="50" spans="1:3" x14ac:dyDescent="0.2">
      <c r="A50" s="38" t="s">
        <v>286</v>
      </c>
      <c r="B50" s="37">
        <f>SUM(B47:B49)</f>
        <v>80125681</v>
      </c>
      <c r="C50" s="37">
        <f>SUM(C47:C49)</f>
        <v>42234556</v>
      </c>
    </row>
  </sheetData>
  <mergeCells count="2">
    <mergeCell ref="A7:A8"/>
    <mergeCell ref="B7:C7"/>
  </mergeCells>
  <pageMargins left="0.7" right="0.7" top="0.75" bottom="0.75" header="0.3" footer="0.3"/>
  <pageSetup paperSize="9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fc2ce22-4058-446f-8224-76950719bb04">
      <Terms xmlns="http://schemas.microsoft.com/office/infopath/2007/PartnerControls"/>
    </lcf76f155ced4ddcb4097134ff3c332f>
    <TaxCatchAll xmlns="a48bff6a-0b0a-43f3-adf4-e4befa145a1a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56EAD8A47D2B342AE831FB2163B5A40" ma:contentTypeVersion="17" ma:contentTypeDescription="Create a new document." ma:contentTypeScope="" ma:versionID="c4489443ac17ad69f0d81d3d89d12865">
  <xsd:schema xmlns:xsd="http://www.w3.org/2001/XMLSchema" xmlns:xs="http://www.w3.org/2001/XMLSchema" xmlns:p="http://schemas.microsoft.com/office/2006/metadata/properties" xmlns:ns2="cfc2ce22-4058-446f-8224-76950719bb04" xmlns:ns3="a48bff6a-0b0a-43f3-adf4-e4befa145a1a" targetNamespace="http://schemas.microsoft.com/office/2006/metadata/properties" ma:root="true" ma:fieldsID="7f45ceebb062a2a489a24318406d41fc" ns2:_="" ns3:_="">
    <xsd:import namespace="cfc2ce22-4058-446f-8224-76950719bb04"/>
    <xsd:import namespace="a48bff6a-0b0a-43f3-adf4-e4befa145a1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c2ce22-4058-446f-8224-76950719bb0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04f86af2-9b22-4453-832f-5e0d4979a4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8bff6a-0b0a-43f3-adf4-e4befa145a1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5f707453-a8e3-44a2-878f-fcc497bee69f}" ma:internalName="TaxCatchAll" ma:showField="CatchAllData" ma:web="a48bff6a-0b0a-43f3-adf4-e4befa145a1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28A02B2-1D4B-42C2-8651-F3B4AD1C299F}">
  <ds:schemaRefs>
    <ds:schemaRef ds:uri="http://schemas.microsoft.com/office/2006/metadata/properties"/>
    <ds:schemaRef ds:uri="http://schemas.microsoft.com/office/infopath/2007/PartnerControls"/>
    <ds:schemaRef ds:uri="cfc2ce22-4058-446f-8224-76950719bb04"/>
    <ds:schemaRef ds:uri="a48bff6a-0b0a-43f3-adf4-e4befa145a1a"/>
  </ds:schemaRefs>
</ds:datastoreItem>
</file>

<file path=customXml/itemProps2.xml><?xml version="1.0" encoding="utf-8"?>
<ds:datastoreItem xmlns:ds="http://schemas.openxmlformats.org/officeDocument/2006/customXml" ds:itemID="{6D3C7D9D-7100-4AD9-996F-81F8DBE1DCF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fc2ce22-4058-446f-8224-76950719bb04"/>
    <ds:schemaRef ds:uri="a48bff6a-0b0a-43f3-adf4-e4befa145a1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2F90CD1-1C7C-4E48-B388-970B0DB3241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Index</vt:lpstr>
      <vt:lpstr>Conso BS</vt:lpstr>
      <vt:lpstr>Conso P&amp;L acct</vt:lpstr>
      <vt:lpstr>SOCE</vt:lpstr>
      <vt:lpstr>Cash flow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Raluca Ghita</dc:creator>
  <cp:lastModifiedBy>Raluca Ghita</cp:lastModifiedBy>
  <cp:lastPrinted>2022-08-18T08:39:28Z</cp:lastPrinted>
  <dcterms:created xsi:type="dcterms:W3CDTF">2019-08-07T10:12:29Z</dcterms:created>
  <dcterms:modified xsi:type="dcterms:W3CDTF">2023-12-05T11:45:50Z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0x010100C56EAD8A47D2B342AE831FB2163B5A40</vt:lpwstr>
  </property>
  <property fmtid="{D5CDD505-2E9C-101B-9397-08002B2CF9AE}" pid="3" name="MediaServiceImageTags">
    <vt:lpwstr/>
  </property>
</Properties>
</file>