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citr.sharepoint.com/sites/ROCA/Shared Documents/ROCA Investments/5. Reporting/Financiar &amp; audit/Situatii financiare consolidate Roca/2023/ROC1_Q2 2023/fisiere Word/Extrase Sit fin S1 2023/"/>
    </mc:Choice>
  </mc:AlternateContent>
  <xr:revisionPtr revIDLastSave="1578" documentId="8_{41DF2FB4-E7EA-4CE9-99D9-F3EBB166873A}" xr6:coauthVersionLast="47" xr6:coauthVersionMax="47" xr10:uidLastSave="{7D0D750A-EFFB-4F9A-BC30-F66C7FD0BB02}"/>
  <bookViews>
    <workbookView xWindow="-108" yWindow="-108" windowWidth="23256" windowHeight="12576" tabRatio="842" xr2:uid="{00000000-000D-0000-FFFF-FFFF00000000}"/>
  </bookViews>
  <sheets>
    <sheet name="Index" sheetId="10" r:id="rId1"/>
    <sheet name="Balance sheet" sheetId="11" r:id="rId2"/>
    <sheet name="Profit&amp;Loss account" sheetId="12" r:id="rId3"/>
    <sheet name="SOCE" sheetId="13" r:id="rId4"/>
    <sheet name="Cash flow" sheetId="14" r:id="rId5"/>
  </sheets>
  <definedNames>
    <definedName name="_Hlk255979693" localSheetId="2">'Profit&amp;Loss account'!$A$10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4" l="1"/>
  <c r="G17" i="13" l="1"/>
  <c r="F17" i="13"/>
  <c r="H17" i="13"/>
  <c r="E15" i="13"/>
  <c r="D15" i="13"/>
  <c r="H15" i="13" s="1"/>
  <c r="E47" i="12"/>
  <c r="D80" i="12"/>
  <c r="D144" i="11"/>
  <c r="D149" i="11" s="1"/>
  <c r="D131" i="11"/>
  <c r="D124" i="11"/>
  <c r="D111" i="11"/>
  <c r="D108" i="11"/>
  <c r="D105" i="11"/>
  <c r="D115" i="11" s="1"/>
  <c r="D102" i="11"/>
  <c r="D96" i="11"/>
  <c r="D82" i="11"/>
  <c r="D69" i="11"/>
  <c r="D63" i="11"/>
  <c r="D58" i="11"/>
  <c r="D49" i="11"/>
  <c r="D67" i="11" s="1"/>
  <c r="D84" i="11" s="1"/>
  <c r="D39" i="11"/>
  <c r="D30" i="11"/>
  <c r="D18" i="11"/>
  <c r="D41" i="11" s="1"/>
  <c r="D85" i="11" s="1"/>
  <c r="C36" i="14"/>
  <c r="B36" i="14"/>
  <c r="C31" i="14"/>
  <c r="B31" i="14"/>
  <c r="C17" i="14"/>
  <c r="C23" i="14" s="1"/>
  <c r="B17" i="14"/>
  <c r="B23" i="14" s="1"/>
  <c r="G18" i="13"/>
  <c r="F18" i="13"/>
  <c r="E18" i="13"/>
  <c r="D18" i="13"/>
  <c r="H16" i="13"/>
  <c r="H14" i="13"/>
  <c r="H13" i="13"/>
  <c r="H12" i="13"/>
  <c r="H11" i="13"/>
  <c r="E72" i="12"/>
  <c r="E75" i="12" s="1"/>
  <c r="D72" i="12"/>
  <c r="E64" i="12"/>
  <c r="D64" i="12"/>
  <c r="E58" i="12"/>
  <c r="E50" i="12"/>
  <c r="D50" i="12"/>
  <c r="E41" i="12"/>
  <c r="D41" i="12"/>
  <c r="E38" i="12"/>
  <c r="D38" i="12"/>
  <c r="E35" i="12"/>
  <c r="D35" i="12"/>
  <c r="E32" i="12"/>
  <c r="D32" i="12"/>
  <c r="E25" i="12"/>
  <c r="E77" i="12" s="1"/>
  <c r="D25" i="12"/>
  <c r="E131" i="11"/>
  <c r="E124" i="11"/>
  <c r="E144" i="11" s="1"/>
  <c r="E149" i="11" s="1"/>
  <c r="E111" i="11"/>
  <c r="E108" i="11"/>
  <c r="E105" i="11"/>
  <c r="E115" i="11" s="1"/>
  <c r="E102" i="11"/>
  <c r="E96" i="11"/>
  <c r="E82" i="11"/>
  <c r="E69" i="11"/>
  <c r="E63" i="11"/>
  <c r="E58" i="11"/>
  <c r="E49" i="11"/>
  <c r="E39" i="11"/>
  <c r="E30" i="11"/>
  <c r="E18" i="11"/>
  <c r="A2" i="14"/>
  <c r="A1" i="14"/>
  <c r="A2" i="13"/>
  <c r="A1" i="13"/>
  <c r="A2" i="12"/>
  <c r="A1" i="12"/>
  <c r="C38" i="14" l="1"/>
  <c r="B38" i="14"/>
  <c r="B41" i="14" s="1"/>
  <c r="H18" i="13"/>
  <c r="D75" i="12"/>
  <c r="E74" i="12"/>
  <c r="D74" i="12"/>
  <c r="D53" i="12"/>
  <c r="D78" i="12" s="1"/>
  <c r="E53" i="12"/>
  <c r="D77" i="12"/>
  <c r="E67" i="11"/>
  <c r="E84" i="11" s="1"/>
  <c r="E41" i="11"/>
  <c r="C41" i="14" l="1"/>
  <c r="E78" i="12"/>
  <c r="E80" i="12" s="1"/>
  <c r="E85" i="12" s="1"/>
  <c r="D56" i="12"/>
  <c r="D55" i="12"/>
  <c r="E55" i="12"/>
  <c r="E56" i="12"/>
  <c r="D81" i="12"/>
  <c r="D86" i="12" s="1"/>
  <c r="E85" i="11"/>
  <c r="E81" i="12" l="1"/>
</calcChain>
</file>

<file path=xl/sharedStrings.xml><?xml version="1.0" encoding="utf-8"?>
<sst xmlns="http://schemas.openxmlformats.org/spreadsheetml/2006/main" count="314" uniqueCount="273">
  <si>
    <t>ROCA INDUSTRY HOLDINGROCK1 SA</t>
  </si>
  <si>
    <t>31.12.2021</t>
  </si>
  <si>
    <t>I. CAPITAL</t>
  </si>
  <si>
    <t>14</t>
  </si>
  <si>
    <t>15</t>
  </si>
  <si>
    <t>40</t>
  </si>
  <si>
    <t>41</t>
  </si>
  <si>
    <t>43</t>
  </si>
  <si>
    <t>44</t>
  </si>
  <si>
    <t>51</t>
  </si>
  <si>
    <t>54</t>
  </si>
  <si>
    <t>55</t>
  </si>
  <si>
    <t>60</t>
  </si>
  <si>
    <t>61</t>
  </si>
  <si>
    <t>64</t>
  </si>
  <si>
    <t>65</t>
  </si>
  <si>
    <t>68</t>
  </si>
  <si>
    <t>69</t>
  </si>
  <si>
    <t>A</t>
  </si>
  <si>
    <t>35a</t>
  </si>
  <si>
    <t>EXTRACT FROM</t>
  </si>
  <si>
    <t>(all amounts are in lei (“RON”), if not otherwise stated)</t>
  </si>
  <si>
    <t>Item description</t>
  </si>
  <si>
    <t>Row no.</t>
  </si>
  <si>
    <t>A. NON-CURRENT ASSETS</t>
  </si>
  <si>
    <t>I. INTANGIBLE ASSETS</t>
  </si>
  <si>
    <t>1. Set-up costs (acc. 201 - 2081)</t>
  </si>
  <si>
    <t xml:space="preserve">2. Development costs (acc. 203 - 2803 - 2903) </t>
  </si>
  <si>
    <t>3. Concessions, patents, licenses, trademarks and other similar rights and other intangible assets (acc. 205 + 208 - 2805 - 2808 - 2905 - 2908)</t>
  </si>
  <si>
    <t>4. Goodwill (acc. 2071 - 2807)</t>
  </si>
  <si>
    <t>5. Advances and intangible assets in progress and evaluation of mineral resources (acc. 206 - 2806 - 2906)</t>
  </si>
  <si>
    <t>6. Advances for intangible assets (acc. 4094)</t>
  </si>
  <si>
    <t xml:space="preserve">TOTAL (row 01 to 06) </t>
  </si>
  <si>
    <t>II. TANGIBLE ASSETS</t>
  </si>
  <si>
    <t>1. Land and buildings (acc. 211 + 212 - 2811 - 2812 - 2911 - 2912)</t>
  </si>
  <si>
    <t xml:space="preserve">2. Technical equipment &amp; machinery (acc. 213 + 223 - 2813 - 2913)                   </t>
  </si>
  <si>
    <t xml:space="preserve">3. Other equipment &amp; furniture (acc. 214 + 224 - 2814 - 2914)       </t>
  </si>
  <si>
    <t>4. Investment property (acc. 215 - 2815 - 2915)</t>
  </si>
  <si>
    <t>5. Non-current assets in progress (acc. 231 - 2931)</t>
  </si>
  <si>
    <t>6. Investment property in progress (acc. 235 - 2935)</t>
  </si>
  <si>
    <t>7. Intangible assets in progress and evaluation of mineral resources (acc. 216 - 2816 - 2916)</t>
  </si>
  <si>
    <t>8. Bearer biological assets (acc. 217 + 227 - 2817 - 2917)</t>
  </si>
  <si>
    <t>9. Advances for tangible assets (acc. 4093)</t>
  </si>
  <si>
    <t xml:space="preserve">TOTAL (row 08 to 16) </t>
  </si>
  <si>
    <t>III. FINANCIAL ASSETS</t>
  </si>
  <si>
    <t>1. Shares in related parties (acc. 261 - 2961)</t>
  </si>
  <si>
    <t>2. Loans granted to related parties (acc. 2671 + 2672 - 2964)</t>
  </si>
  <si>
    <t xml:space="preserve">3. Investments in related parties and in jointly controlled entities (acc. 262 + 263 - 2962) </t>
  </si>
  <si>
    <t xml:space="preserve">4. Loans granted to related parties and to jointly controlled entities (acc. 2673 + 2674 - 2965)                 </t>
  </si>
  <si>
    <t xml:space="preserve">5. Other long term investments (acc. 265 + 266 - 2963)           </t>
  </si>
  <si>
    <t xml:space="preserve">6. Other loans (acc. 2675* + 2676* + 2677 + 2678* + 2679* - 2966* - 2968*)          </t>
  </si>
  <si>
    <t xml:space="preserve">TOTAL (row 18 to 23) </t>
  </si>
  <si>
    <t>NON-CURRENT ASSETS - TOTAL (row 07 + 17 + 24)</t>
  </si>
  <si>
    <t>B. CURRENT ASSETS</t>
  </si>
  <si>
    <t xml:space="preserve"> l. INVENTORIES</t>
  </si>
  <si>
    <t xml:space="preserve">1. Raw materials and consumables (acc. 301 + 302 + 303 +/- 308 + 321 + 322 + 323 + 328 + 351 + 358 + 381 +/- 388 - 391 - 392 - 3951 - 3958 - 398)                                    </t>
  </si>
  <si>
    <t xml:space="preserve">2. Work in progress (acc. 331 + 332 + 341 +/- 348* - 393 - 3941 - 3952)     </t>
  </si>
  <si>
    <t xml:space="preserve">3. Finished goods and merchandises (acc. 327 + 345 + 346 + 347 +/-  348* + 354 + 356 + 357 + 361 + 326 +/- 368 + 371 +/- 378 - 3945 - 3946 - 3947- 3953 - 3954 - 3955 - 3956 - 3957 - 396 - 397 - din ct. 4428)                                   </t>
  </si>
  <si>
    <t>4. Advances for inventories (acc. 4091)</t>
  </si>
  <si>
    <t>TOTAL (row 26 to 29)</t>
  </si>
  <si>
    <t xml:space="preserve">II. RECEIVABLES  </t>
  </si>
  <si>
    <t>(Amounts to be collected after a period of more than one year must be presented separately for each item)</t>
  </si>
  <si>
    <t xml:space="preserve">1. Trade receivables (acc. 2675* + 2676* + 2678* + 2679* - 2966* - 2968* + 4092 + 411 + 413 + 418 - 491)          </t>
  </si>
  <si>
    <t xml:space="preserve">2. Amounts receivable from related parties (acc. 451** - 495*)                </t>
  </si>
  <si>
    <t xml:space="preserve">3. Amounts receivable from related parties and jointly controlled entities (acc. 453 - 495*)  </t>
  </si>
  <si>
    <t xml:space="preserve">4. Other receivables (acc. 425 + 4282 + 431** + 437** + 4382 + 441** + 4424 + din ct. 4428** + 444** + 445 + 446** + 447** + 4482 + 4582 + 4662 + 461 + 473** - 496 + 5187)         </t>
  </si>
  <si>
    <t xml:space="preserve">5. Subscribed and unpaid share capital (acc. 456 - 495*)                           </t>
  </si>
  <si>
    <t xml:space="preserve">TOTAL (row 31 to 35a)                      </t>
  </si>
  <si>
    <t>III. SHORT TERM INVESTMENTS</t>
  </si>
  <si>
    <t>1. Shares in related parties (acc. 501 - 591)</t>
  </si>
  <si>
    <t xml:space="preserve">2. Other short term investments (acc. 505 + 506 + 507 + din ct. 508 - 595 - 596 - 598 + 5113 + 5114)           </t>
  </si>
  <si>
    <t>TOTAL (row 37 + 38)</t>
  </si>
  <si>
    <t xml:space="preserve">IV. CASH AND CASH EQUIVALENTS 
(acc. 508 + ct. 5112 + 512 + 531 + 532 + 541 + 542)  </t>
  </si>
  <si>
    <t>CURRENT ASSETS – TOTAL (row 30 + 36 + 39 + 40)</t>
  </si>
  <si>
    <t xml:space="preserve">C. Deferred expense (acc. 471) (row 43+44)        </t>
  </si>
  <si>
    <t>Amounts to be resumed in a period of up to one year (from acc. 471*)</t>
  </si>
  <si>
    <t>Amounts to be resumed in a period exceeding one year (from acc. 471*)</t>
  </si>
  <si>
    <t>1. Debenture loans, presenting separately from the convertible debenture loans (acc. 161 + 1681 - 169)</t>
  </si>
  <si>
    <t>2. Amounts owed to credit institutions (acc. 1621 + 1622 + 1624 + 1625 + 1627 + 1682 + 5191 + 5192 + 5198)</t>
  </si>
  <si>
    <t>3. Advance payments from customers (ct. 419)</t>
  </si>
  <si>
    <t>4. Trade payables - suppliers (acc. 401 + 404 + 408)</t>
  </si>
  <si>
    <t>5. Bills of exchange payable (acc. 403 + 405)</t>
  </si>
  <si>
    <t xml:space="preserve">6. Amounts owed to the entities of the group (acc. 1661 + 1685 + 2691 + 451***)          </t>
  </si>
  <si>
    <t>7. Amounts owed to associates and to jointly controlled entities (acc. 1663 + 1686 + 2692 + 2693 + 453***)</t>
  </si>
  <si>
    <t>8. Other liabilities including tax and social security debts (acc. 1623 + 1626 + 167 + 1687 + 2695 + 421  + 423 + 424 + 426 + 427 + 4281 + 431*** + 437*** + 4381 + 441*** + 4423 + 4428*** + 444*** + 446*** + 447*** + 4481 + 455 + 456*** + 457 + 4581 + 462 + 4661 + 473*** + 509 + 5186 + 5193 + 5194 + 5195 + 5196 + 5197)</t>
  </si>
  <si>
    <t xml:space="preserve">TOTAL (row 45 to 52)                      </t>
  </si>
  <si>
    <t xml:space="preserve">E. NET CURRENT ASSETS/NET CURRENT LIABILITIES (row 41 + 43 - 53 - 70 - 73- 76) </t>
  </si>
  <si>
    <t>F. TOTAL ASSETS MINUS CURRENT LIABILITIES (row 25 + 44 +54)</t>
  </si>
  <si>
    <t>G. LIABILITIES: AMOUNTS TO BE PAID IN A PERIOD LONGER THAN ONE YEAR</t>
  </si>
  <si>
    <t>1. Debenture loans presenting separately the loans from the convertible debenture loans (acc. 161 + 1681 - 169)</t>
  </si>
  <si>
    <t>3. Advance payments from customers (acc. 419)</t>
  </si>
  <si>
    <t xml:space="preserve">4. Trade payables-suppliers (acc. 401 + 404 + 408)                      </t>
  </si>
  <si>
    <t xml:space="preserve">6. Amounts owed to the entities of the group (acc. 1661 + 1685 + 2691 + 451***)         </t>
  </si>
  <si>
    <t>8. Other liabilities including tax and social security debts (acc. 1623 + 1626 + 167 + 1687 + 2695 + 421  + 423 + 424 + 426 + 427 + 4281 + 431*** + 437*** + 4381 + 441*** + 4423 + 4428*** + 444*** + 446*** + 447*** + 4481 + 455 + 456*** + 4581 + 462 + 4661 + 473*** + 509 + 5186 + 5193 + 5194 + 5195 + 5196 + 5197)</t>
  </si>
  <si>
    <t xml:space="preserve">TOTAL (row 56 to 63)                    </t>
  </si>
  <si>
    <t xml:space="preserve">1. Provisions for pensions and similar obligations (acc. 1515 + 1517)                        </t>
  </si>
  <si>
    <t>2. Provisions for taxes (acc. 1516)</t>
  </si>
  <si>
    <t>3. Other provisions (acc. 1511 + 1512 + 1513 + 1514 + 1518)</t>
  </si>
  <si>
    <t>TOTAL (row 65 to 67)</t>
  </si>
  <si>
    <t>1. Investment subsidies (acc. 475) (row 70 + 71):</t>
  </si>
  <si>
    <t>Amounts to be resumed in a period of up to one year (from acc. 475*)</t>
  </si>
  <si>
    <t>Amounts to be resumed in a period longer than one year (from acc. 475*)</t>
  </si>
  <si>
    <t>2. Deferred income (acc. 472) - total (row 73 + 74), out of which:</t>
  </si>
  <si>
    <t>Amounts to be resumed in a period of up to one year (from acc. 472*)</t>
  </si>
  <si>
    <t>Amounts to be resumed in a period longer than one year (from. 472*)</t>
  </si>
  <si>
    <t>3. Deferred income related to assets received by transfer from customers (acc. 478) (row 76 + 77):</t>
  </si>
  <si>
    <t>Amounts to be resumed in a period of up to one year (from acc. 478*)</t>
  </si>
  <si>
    <t>Amounts to be resumed in a period longer than one year (from acc. 478*)</t>
  </si>
  <si>
    <t>Gain on bargain purchase (acc. 2075)</t>
  </si>
  <si>
    <t xml:space="preserve">TOTAL (row 69 + 72 + 75+78) </t>
  </si>
  <si>
    <t xml:space="preserve">1. Subscribed and paid in share capital (acc. 1012)     </t>
  </si>
  <si>
    <t xml:space="preserve">2. Subscribed and not paid in share capital (acc. 1011)    </t>
  </si>
  <si>
    <t>3. Patrimony (acc. 1015)</t>
  </si>
  <si>
    <t xml:space="preserve">4. Patrimony of national research and development institutes (acc. 1018) </t>
  </si>
  <si>
    <t>5. Other equity items (acc. 1031)</t>
  </si>
  <si>
    <t>Credit Balance</t>
  </si>
  <si>
    <t xml:space="preserve">TOTAL (row 80 + 81 + 82 + 83 + 84) </t>
  </si>
  <si>
    <t>II. SHARE PREMIUM (acc. 104)</t>
  </si>
  <si>
    <t>III. REVALUATION RESERVE (acc. 105)</t>
  </si>
  <si>
    <t>IV. RESERVES</t>
  </si>
  <si>
    <t xml:space="preserve">1. Legal reserve (acc. 1061)              </t>
  </si>
  <si>
    <t>2. Statutory or contractual capital reserve (acc. 1063)</t>
  </si>
  <si>
    <t xml:space="preserve">3. Other reserve (acc. 1068)                </t>
  </si>
  <si>
    <t xml:space="preserve">TOTAL (row 88 to 90)                      </t>
  </si>
  <si>
    <t xml:space="preserve">Own shares (acc. 109) </t>
  </si>
  <si>
    <t>Gains related to equity instruments (acc. 141)</t>
  </si>
  <si>
    <t>Debit Balance</t>
  </si>
  <si>
    <t>VI. PROFIT OR LOSS FOR THE PERIOD (acc. 121)</t>
  </si>
  <si>
    <t>Profit distribution (acc. 129)</t>
  </si>
  <si>
    <t>EQUITY - TOTAL 
(row 85+86+87+91+95-96+97-98-99)</t>
  </si>
  <si>
    <t>Public patrimony (acc. 1016)</t>
  </si>
  <si>
    <t>Private patrimony (acc. 1017)</t>
  </si>
  <si>
    <t xml:space="preserve">TOTAL EQUITY - TOTAL (row 100 + 101 + 102) </t>
  </si>
  <si>
    <t>6. Receivables representing dividends distributed during the year (ct.463)</t>
  </si>
  <si>
    <t>D. LIABILITIES: AMOUNTS TO BE PAID IN A PERIOD
LESS THAN ONE YEAR</t>
  </si>
  <si>
    <r>
      <t xml:space="preserve">H. </t>
    </r>
    <r>
      <rPr>
        <b/>
        <sz val="8"/>
        <color theme="1"/>
        <rFont val="Tahoma"/>
        <family val="2"/>
      </rPr>
      <t>PROVISIONS</t>
    </r>
  </si>
  <si>
    <r>
      <t xml:space="preserve">I. </t>
    </r>
    <r>
      <rPr>
        <b/>
        <sz val="8"/>
        <color theme="1"/>
        <rFont val="Tahoma"/>
        <family val="2"/>
      </rPr>
      <t>DEFERRED INCOME</t>
    </r>
  </si>
  <si>
    <r>
      <t xml:space="preserve">J. </t>
    </r>
    <r>
      <rPr>
        <b/>
        <sz val="8"/>
        <color theme="1"/>
        <rFont val="Tahoma"/>
        <family val="2"/>
      </rPr>
      <t>CAPITAL AND RESERVES</t>
    </r>
  </si>
  <si>
    <r>
      <t xml:space="preserve">V. RETAINED EARNINGS </t>
    </r>
    <r>
      <rPr>
        <sz val="8"/>
        <color theme="1"/>
        <rFont val="Tahoma"/>
        <family val="2"/>
      </rPr>
      <t xml:space="preserve"> (acc. 117)</t>
    </r>
  </si>
  <si>
    <t>1. Net revenue (row 02 + 03 – 04 + 05 + 06)</t>
  </si>
  <si>
    <t>Revenue from sale of merchandise (acc. 707)</t>
  </si>
  <si>
    <t>Trade discounts granted (acc. 709)</t>
  </si>
  <si>
    <t>Interest income recorded by entities removed from the General Register and which have ongoing leases (acc. 766*)</t>
  </si>
  <si>
    <t xml:space="preserve">2. Income associated with the costs of completed production (acc. 711 + 712) </t>
  </si>
  <si>
    <t>3. Own work capitalised (acc. 721 + 722)</t>
  </si>
  <si>
    <t>4. Income from revaluation of non-current assets (acc. 755)</t>
  </si>
  <si>
    <t>5. Income from property investment production (acc. 725)</t>
  </si>
  <si>
    <t>7. Other operating income (acc. 751+ 758 + 7815)</t>
  </si>
  <si>
    <t>- out of which, income from negative goodwill (acc. 7815)</t>
  </si>
  <si>
    <t>- out of which, income from investment subsidies (acc. 7584)</t>
  </si>
  <si>
    <t>Other expenses with materials (acc. 603 + 604 + 606 + 608)</t>
  </si>
  <si>
    <t>b) Other expenses (with energy and water) (acc. 605 - 7413)</t>
  </si>
  <si>
    <t>c) Cost of sale of merchandise (acc. 607)</t>
  </si>
  <si>
    <t>Trade discounts received (acc. 609)</t>
  </si>
  <si>
    <t xml:space="preserve">9. Personnel related expenses (row 23 + 24), out of which:  </t>
  </si>
  <si>
    <t xml:space="preserve">a) Salaries and wages (acc. 641 + 642 + 643 + 644) </t>
  </si>
  <si>
    <t>b) Social security and other related costs (acc. 645)</t>
  </si>
  <si>
    <t xml:space="preserve">10. a) Impairments on non-current assets (row 26 - 27) </t>
  </si>
  <si>
    <t>a.1) Expenses (acc. 6811 + 6813 + 6817)</t>
  </si>
  <si>
    <t>a.2) Income (acc. 7813)</t>
  </si>
  <si>
    <t xml:space="preserve">b) Impairments on current assets (row 29 - 30) </t>
  </si>
  <si>
    <t>b.1) Expenses (acc. 654 + 6814)</t>
  </si>
  <si>
    <t>b.2) Income (acc. 754 + 7814)</t>
  </si>
  <si>
    <t xml:space="preserve">Other operating expenses (row 32 to 38) </t>
  </si>
  <si>
    <t>11.1. Expenses with third party services (acc. 611 + 612 + 613 + 614 + 615 + 621 + 622 + 623 + 624 + 625 + 626 + 627 + 628)</t>
  </si>
  <si>
    <t>11.3. Expenses with environmental protection (acc. 652)</t>
  </si>
  <si>
    <t>11.4. Expenses from revaluation of tangible assets (acc. 655)</t>
  </si>
  <si>
    <t>11.6. Other expenses (acc. 651 + 6581+ 6582 + 6583 + 6588)</t>
  </si>
  <si>
    <t>Expenses with refinancing interests recorded by the General register of removed entities that have ongoing leasing agreements (acc. 666*)</t>
  </si>
  <si>
    <t xml:space="preserve">Adjustments related to provisions (row 40 - 41) </t>
  </si>
  <si>
    <t>- Expenses (acc. 6812)</t>
  </si>
  <si>
    <t xml:space="preserve">- Income (acc. 7812) </t>
  </si>
  <si>
    <t xml:space="preserve">OPERATING PROFIT/LOSS: </t>
  </si>
  <si>
    <t>12. Income from controlling interests (acc. 7611 + 7612 + 7613)</t>
  </si>
  <si>
    <t xml:space="preserve">- out of which income obtained from related parties </t>
  </si>
  <si>
    <t xml:space="preserve">- out of which income obtained from related parties                         </t>
  </si>
  <si>
    <t>14. Income from subsidies for interest due (acc. 7418)</t>
  </si>
  <si>
    <t xml:space="preserve">15. Other financial income (acc. 7615 + 762 + 764 + 765 + 767 + 768) </t>
  </si>
  <si>
    <t>- out of which, income from other financial assets (acc. 7615)</t>
  </si>
  <si>
    <t>FINANCIAL INCOME - TOTAL (row 45 + 47 + 49 + 50)</t>
  </si>
  <si>
    <t xml:space="preserve">- Expenses (acc. 686)  </t>
  </si>
  <si>
    <t>- Revenues (acc. 786)</t>
  </si>
  <si>
    <t>17. Interest expenses (acc. 666*)</t>
  </si>
  <si>
    <t>- of which, expenses in relation with affiliated entities</t>
  </si>
  <si>
    <t>Other financial expenses (acc. 663 + 664 + 665 + 667 + 668)</t>
  </si>
  <si>
    <t>FINANCIAL EXPENSES - TOTAL (row 53 + 56 + 58)</t>
  </si>
  <si>
    <t xml:space="preserve">FINANCIAL RESULT PROFIT OR LOSS:             </t>
  </si>
  <si>
    <t xml:space="preserve">- Profit (row 52 - 59) </t>
  </si>
  <si>
    <t>- Loss (row 59 - 52)</t>
  </si>
  <si>
    <t>TOTAL INCOME (row 16 + 52)</t>
  </si>
  <si>
    <t>TOTAL EXPENSES (row 42 + 59)</t>
  </si>
  <si>
    <t>18. GROSS PROFIT OR LOSS:</t>
  </si>
  <si>
    <t>- Profit (row 62 - 63)</t>
  </si>
  <si>
    <t>- Loss (row 63 - 62)</t>
  </si>
  <si>
    <t>19. Income tax expense (acc. 691)</t>
  </si>
  <si>
    <t>20. Other taxes not presented among the above items (acc. 698)</t>
  </si>
  <si>
    <t>21. NET PROFIT OR LOSS FOR THE PERIOD:</t>
  </si>
  <si>
    <t xml:space="preserve">- Profit (row 64 - 66 - 67) </t>
  </si>
  <si>
    <t xml:space="preserve">- Loss (row 65 + 66 + 67); (row 66 + 67 - 64)     </t>
  </si>
  <si>
    <t>13. Interest income (acc. 766*)</t>
  </si>
  <si>
    <t>Revenue from finished goods and services 
(acc. 701 + 702 + 703 + 704 + 705 + 706 + 708)</t>
  </si>
  <si>
    <t>Income from operating grants related to net revenue  (acc. 7411)</t>
  </si>
  <si>
    <t xml:space="preserve">Credit Balance </t>
  </si>
  <si>
    <t>6. Income from subsidies
(acc. 7412 + 7413 + 7414 + 7415 + 7416 + 7417 + 7419)</t>
  </si>
  <si>
    <t>OPERATING INCOME - TOTAL  
(row 01 + 07 - 08 + 09 + 10 + 11 + 12 + 13)</t>
  </si>
  <si>
    <t>8. a) Raw materials and consumables expenses (acc. 601 + 602)</t>
  </si>
  <si>
    <t>11.2. Other taxes, duties or assimilated expenses; expenses representing transfers and contributions due under special regulations (acc. 635 + 6586*)</t>
  </si>
  <si>
    <t>11.5. Expenses regarding calamities and other similar events (acc. 6587)</t>
  </si>
  <si>
    <t>OPERATING EXPENSES – TOTAL
 (row 17 la 20 - 21 + 22 + 25 + 28 + 31 + 39)</t>
  </si>
  <si>
    <t>- Profit (row 16 - 42)</t>
  </si>
  <si>
    <t>- Loss (row 42 - 16)</t>
  </si>
  <si>
    <t xml:space="preserve">16. Impairment on financial assets and financial investments held as current assets (row 54 - 55) </t>
  </si>
  <si>
    <t>Balance as at
 December 31, 2021</t>
  </si>
  <si>
    <t>Increase</t>
  </si>
  <si>
    <t>Decrease</t>
  </si>
  <si>
    <t>Total, out of which</t>
  </si>
  <si>
    <t>By transfer</t>
  </si>
  <si>
    <t>Total, 
out of which</t>
  </si>
  <si>
    <t>Subscribed share capital</t>
  </si>
  <si>
    <t>Share premium</t>
  </si>
  <si>
    <t>Revaluation reserves</t>
  </si>
  <si>
    <t>Legal reserves</t>
  </si>
  <si>
    <t>Other reserves</t>
  </si>
  <si>
    <t>Losses related to equity instruments (Debit Balance)</t>
  </si>
  <si>
    <t>Retained earnings</t>
  </si>
  <si>
    <t>Profit/(loss) for the period</t>
  </si>
  <si>
    <t>Total equity</t>
  </si>
  <si>
    <t>Cash flows from operating activities</t>
  </si>
  <si>
    <t>Adjustments for:</t>
  </si>
  <si>
    <t>Net financial result</t>
  </si>
  <si>
    <t>Changes in working capital:</t>
  </si>
  <si>
    <t>Income tax paid</t>
  </si>
  <si>
    <t>Cash flows from investing activities</t>
  </si>
  <si>
    <t>Payments for purchase of tangible and intangible assets</t>
  </si>
  <si>
    <t>Payments for loans granted in subsidiaries</t>
  </si>
  <si>
    <t>Net cash generated used in investing activities</t>
  </si>
  <si>
    <t>Row. No.</t>
  </si>
  <si>
    <t>In case there are inconsistencies or omissions from the amounts presented in the separate financial statements, the amounts presented in the separate financial statements will prevail.</t>
  </si>
  <si>
    <t>Balance as at
December 31, 2022</t>
  </si>
  <si>
    <t>Amortisation and depreciation</t>
  </si>
  <si>
    <t>Income tax expense</t>
  </si>
  <si>
    <t>Increase of trade receivables and prepayments</t>
  </si>
  <si>
    <t>Proceeds for loans granted in subsidiaries</t>
  </si>
  <si>
    <t>Dividends received</t>
  </si>
  <si>
    <t>Cash flows from financing activities</t>
  </si>
  <si>
    <t>Proceeds from loans received from related parties</t>
  </si>
  <si>
    <t>Net cash generated from financing activities</t>
  </si>
  <si>
    <t>CONDENSED SEPARATE INTERIM FINANCIAL STATEMENTS</t>
  </si>
  <si>
    <t>as at and for the six month period ended at 30 June 2023</t>
  </si>
  <si>
    <t>SEPARATE INTERIM BALANCE SHEET</t>
  </si>
  <si>
    <t>SEPARATE INTERIM PROFIT AND LOSS ACCOUNT</t>
  </si>
  <si>
    <t>SEPARATE INTERIM STATEMENT OF CHANGES IN EQUITY</t>
  </si>
  <si>
    <t>SEPARATE INTERIM STATEMENT OF CASH FLOW</t>
  </si>
  <si>
    <t>*The amounts presented are extracted from the Condensed Separate Interim Financial Statements as at and for the six month period ended 30 June 2023 ("separate financial statements").</t>
  </si>
  <si>
    <t>as at 30 June 2023</t>
  </si>
  <si>
    <t>30.06.2023</t>
  </si>
  <si>
    <t>for the six month period ended 30 June 2023</t>
  </si>
  <si>
    <t>Six month period ended</t>
  </si>
  <si>
    <t>30 June 2022</t>
  </si>
  <si>
    <t>30 June 2023</t>
  </si>
  <si>
    <t>Balance as at
June 30, 2022</t>
  </si>
  <si>
    <t>SEPARATE INTERIM STATEMENT OF CASH FLOWS</t>
  </si>
  <si>
    <t>30.06.2022</t>
  </si>
  <si>
    <t>Gross result for the period – (loss)/profit for the period</t>
  </si>
  <si>
    <t>Cash generated from operating activities before working capital changes</t>
  </si>
  <si>
    <t>(Decrease)/Increase of liabilities and deferred income</t>
  </si>
  <si>
    <t>Net cash generated (used in)/generated from operating activities</t>
  </si>
  <si>
    <t>Payments for investments in subsidiaries</t>
  </si>
  <si>
    <t>Interest received</t>
  </si>
  <si>
    <t>Net decrease in cash and cash equivalents</t>
  </si>
  <si>
    <t>Cash and cash equivalents at the beginning of the period</t>
  </si>
  <si>
    <t>Cash and cash equivalents at the end of the period</t>
  </si>
  <si>
    <t>Balance as at
June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</si>
</sst>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b/>
      <u/>
      <sz val="8"/>
      <color theme="1"/>
      <name val="Tahoma"/>
      <family val="2"/>
    </font>
    <font>
      <u/>
      <sz val="8"/>
      <color theme="1"/>
      <name val="Tahoma"/>
      <family val="2"/>
    </font>
    <font>
      <i/>
      <u/>
      <sz val="8"/>
      <color theme="1"/>
      <name val="Tahoma"/>
      <family val="2"/>
    </font>
    <font>
      <b/>
      <u/>
      <sz val="8"/>
      <color theme="10"/>
      <name val="Tahoma"/>
      <family val="2"/>
    </font>
    <font>
      <b/>
      <i/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21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wrapText="1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2" applyFont="1"/>
    <xf numFmtId="164" fontId="5" fillId="0" borderId="0" xfId="0" applyNumberFormat="1" applyFont="1"/>
    <xf numFmtId="0" fontId="6" fillId="0" borderId="0" xfId="0" applyFont="1" applyAlignment="1">
      <alignment vertical="center" wrapText="1"/>
    </xf>
    <xf numFmtId="164" fontId="5" fillId="0" borderId="0" xfId="1" applyNumberFormat="1" applyFont="1" applyFill="1"/>
    <xf numFmtId="164" fontId="5" fillId="0" borderId="0" xfId="1" applyNumberFormat="1" applyFont="1"/>
    <xf numFmtId="0" fontId="4" fillId="0" borderId="0" xfId="0" applyFont="1" applyAlignment="1">
      <alignment horizontal="left" vertical="center"/>
    </xf>
    <xf numFmtId="0" fontId="5" fillId="0" borderId="0" xfId="0" applyFont="1" applyFill="1"/>
    <xf numFmtId="0" fontId="4" fillId="0" borderId="1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right" vertical="center"/>
    </xf>
    <xf numFmtId="164" fontId="4" fillId="0" borderId="1" xfId="1" applyNumberFormat="1" applyFont="1" applyBorder="1" applyAlignment="1">
      <alignment horizontal="right" vertical="center"/>
    </xf>
    <xf numFmtId="164" fontId="5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/>
    </xf>
    <xf numFmtId="164" fontId="5" fillId="0" borderId="0" xfId="1" applyNumberFormat="1" applyFont="1" applyAlignment="1">
      <alignment horizontal="right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Fill="1"/>
    <xf numFmtId="0" fontId="5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0" xfId="1" applyNumberFormat="1" applyFont="1" applyFill="1" applyAlignment="1">
      <alignment horizontal="center"/>
    </xf>
    <xf numFmtId="0" fontId="5" fillId="0" borderId="0" xfId="0" applyFont="1" applyFill="1" applyAlignment="1">
      <alignment wrapText="1"/>
    </xf>
    <xf numFmtId="164" fontId="4" fillId="0" borderId="0" xfId="1" applyNumberFormat="1" applyFont="1" applyFill="1" applyAlignment="1">
      <alignment horizontal="center" vertical="center"/>
    </xf>
    <xf numFmtId="164" fontId="4" fillId="0" borderId="0" xfId="1" applyNumberFormat="1" applyFont="1" applyFill="1" applyAlignment="1">
      <alignment vertical="center"/>
    </xf>
    <xf numFmtId="164" fontId="5" fillId="0" borderId="0" xfId="1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right" vertical="center"/>
    </xf>
    <xf numFmtId="164" fontId="4" fillId="0" borderId="1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164" fontId="3" fillId="2" borderId="1" xfId="1" applyNumberFormat="1" applyFont="1" applyFill="1" applyBorder="1" applyAlignment="1">
      <alignment horizontal="right" vertical="center"/>
    </xf>
    <xf numFmtId="0" fontId="4" fillId="0" borderId="0" xfId="0" applyFont="1"/>
    <xf numFmtId="164" fontId="5" fillId="0" borderId="0" xfId="1" applyNumberFormat="1" applyFont="1" applyAlignment="1"/>
    <xf numFmtId="41" fontId="5" fillId="0" borderId="0" xfId="0" applyNumberFormat="1" applyFont="1"/>
    <xf numFmtId="41" fontId="5" fillId="0" borderId="0" xfId="0" applyNumberFormat="1" applyFont="1" applyFill="1"/>
    <xf numFmtId="0" fontId="11" fillId="0" borderId="1" xfId="0" applyFont="1" applyBorder="1" applyAlignment="1">
      <alignment vertical="center" wrapText="1"/>
    </xf>
    <xf numFmtId="164" fontId="5" fillId="0" borderId="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164" fontId="5" fillId="0" borderId="1" xfId="1" applyNumberFormat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/>
    </xf>
    <xf numFmtId="164" fontId="4" fillId="0" borderId="1" xfId="1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quotePrefix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3" fontId="5" fillId="0" borderId="0" xfId="0" applyNumberFormat="1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B2:F12"/>
  <sheetViews>
    <sheetView showGridLines="0" tabSelected="1" zoomScaleNormal="100" workbookViewId="0">
      <selection activeCell="D24" sqref="D24"/>
    </sheetView>
  </sheetViews>
  <sheetFormatPr defaultColWidth="8.6640625" defaultRowHeight="10.199999999999999" x14ac:dyDescent="0.2"/>
  <cols>
    <col min="1" max="16384" width="8.6640625" style="2"/>
  </cols>
  <sheetData>
    <row r="2" spans="2:6" x14ac:dyDescent="0.2">
      <c r="D2" s="9" t="s">
        <v>20</v>
      </c>
    </row>
    <row r="3" spans="2:6" x14ac:dyDescent="0.2">
      <c r="B3" s="10"/>
      <c r="C3" s="10"/>
      <c r="D3" s="11" t="s">
        <v>247</v>
      </c>
      <c r="E3" s="10"/>
      <c r="F3" s="10"/>
    </row>
    <row r="4" spans="2:6" x14ac:dyDescent="0.2">
      <c r="B4" s="10"/>
      <c r="C4" s="10"/>
      <c r="D4" s="11" t="s">
        <v>248</v>
      </c>
      <c r="E4" s="10"/>
      <c r="F4" s="10"/>
    </row>
    <row r="5" spans="2:6" x14ac:dyDescent="0.2">
      <c r="B5" s="6"/>
    </row>
    <row r="6" spans="2:6" x14ac:dyDescent="0.2">
      <c r="B6" s="12" t="s">
        <v>249</v>
      </c>
    </row>
    <row r="7" spans="2:6" s="18" customFormat="1" x14ac:dyDescent="0.2">
      <c r="B7" s="12" t="s">
        <v>250</v>
      </c>
    </row>
    <row r="8" spans="2:6" x14ac:dyDescent="0.2">
      <c r="B8" s="12" t="s">
        <v>251</v>
      </c>
    </row>
    <row r="9" spans="2:6" x14ac:dyDescent="0.2">
      <c r="B9" s="12" t="s">
        <v>252</v>
      </c>
    </row>
    <row r="11" spans="2:6" x14ac:dyDescent="0.2">
      <c r="B11" s="8" t="s">
        <v>253</v>
      </c>
    </row>
    <row r="12" spans="2:6" x14ac:dyDescent="0.2">
      <c r="B12" s="8" t="s">
        <v>237</v>
      </c>
    </row>
  </sheetData>
  <hyperlinks>
    <hyperlink ref="B9" location="'Cash flow'!A1" display="SEPARATE INTERIM STATEMENT OF CASH FLOW" xr:uid="{D42AA9BD-AE16-4C79-BECF-3A0376D095E4}"/>
    <hyperlink ref="B7" location="'Profit&amp;Loss account'!A1" display="SEPARATE INTERIM PROFIT AND LOSS ACCOUNT" xr:uid="{0644FDAD-3760-4E96-8AF2-9492F6157DB9}"/>
    <hyperlink ref="B8" location="SOCE!A1" display="SEPARATE INTERIM STATEMENT OF CHANGES IN EQUITY" xr:uid="{A66A8D71-DB9D-4921-8CEA-5D1A469F2D08}"/>
    <hyperlink ref="B6" location="'Balance sheet'!A1" display="SEPARATE INTERIM BALANCE SHEET" xr:uid="{09C30440-3C32-48E3-A7DE-60E9D549A36F}"/>
  </hyperlinks>
  <pageMargins left="0.7" right="0.7" top="0.75" bottom="0.75" header="0.3" footer="0.3"/>
  <pageSetup paperSize="9" scale="71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E149"/>
  <sheetViews>
    <sheetView showGridLines="0" zoomScaleNormal="100" workbookViewId="0">
      <pane xSplit="3" ySplit="9" topLeftCell="D123" activePane="bottomRight" state="frozen"/>
      <selection pane="topRight" activeCell="D1" sqref="D1"/>
      <selection pane="bottomLeft" activeCell="A10" sqref="A10"/>
      <selection pane="bottomRight"/>
    </sheetView>
  </sheetViews>
  <sheetFormatPr defaultColWidth="8.6640625" defaultRowHeight="10.199999999999999" x14ac:dyDescent="0.2"/>
  <cols>
    <col min="1" max="1" width="49.109375" style="4" customWidth="1"/>
    <col min="2" max="2" width="11.6640625" style="4" customWidth="1"/>
    <col min="3" max="3" width="5.21875" style="25" bestFit="1" customWidth="1"/>
    <col min="4" max="4" width="13.33203125" style="16" bestFit="1" customWidth="1"/>
    <col min="5" max="5" width="13" style="16" customWidth="1"/>
    <col min="6" max="16384" width="8.6640625" style="2"/>
  </cols>
  <sheetData>
    <row r="1" spans="1:5" x14ac:dyDescent="0.2">
      <c r="A1" s="1" t="s">
        <v>0</v>
      </c>
      <c r="B1" s="1"/>
    </row>
    <row r="2" spans="1:5" x14ac:dyDescent="0.2">
      <c r="A2" s="14" t="s">
        <v>21</v>
      </c>
      <c r="B2" s="1"/>
    </row>
    <row r="3" spans="1:5" x14ac:dyDescent="0.2">
      <c r="A3" s="14"/>
      <c r="B3" s="1"/>
    </row>
    <row r="4" spans="1:5" x14ac:dyDescent="0.2">
      <c r="B4" s="5" t="s">
        <v>249</v>
      </c>
    </row>
    <row r="5" spans="1:5" x14ac:dyDescent="0.2">
      <c r="B5" s="7" t="s">
        <v>254</v>
      </c>
    </row>
    <row r="8" spans="1:5" x14ac:dyDescent="0.2">
      <c r="A8" s="93" t="s">
        <v>22</v>
      </c>
      <c r="B8" s="94"/>
      <c r="C8" s="89" t="s">
        <v>236</v>
      </c>
      <c r="D8" s="92" t="s">
        <v>1</v>
      </c>
      <c r="E8" s="92" t="s">
        <v>255</v>
      </c>
    </row>
    <row r="9" spans="1:5" x14ac:dyDescent="0.2">
      <c r="A9" s="95"/>
      <c r="B9" s="96"/>
      <c r="C9" s="90"/>
      <c r="D9" s="92"/>
      <c r="E9" s="92"/>
    </row>
    <row r="10" spans="1:5" x14ac:dyDescent="0.2">
      <c r="A10" s="60" t="s">
        <v>24</v>
      </c>
      <c r="B10" s="60"/>
      <c r="C10" s="61"/>
      <c r="D10" s="54"/>
      <c r="E10" s="55"/>
    </row>
    <row r="11" spans="1:5" x14ac:dyDescent="0.2">
      <c r="A11" s="62" t="s">
        <v>25</v>
      </c>
      <c r="B11" s="62"/>
      <c r="C11" s="61"/>
      <c r="D11" s="54"/>
      <c r="E11" s="55"/>
    </row>
    <row r="12" spans="1:5" x14ac:dyDescent="0.2">
      <c r="A12" s="63" t="s">
        <v>26</v>
      </c>
      <c r="B12" s="63"/>
      <c r="C12" s="61">
        <v>1</v>
      </c>
      <c r="D12" s="54">
        <v>0</v>
      </c>
      <c r="E12" s="54">
        <v>0</v>
      </c>
    </row>
    <row r="13" spans="1:5" x14ac:dyDescent="0.2">
      <c r="A13" s="63" t="s">
        <v>27</v>
      </c>
      <c r="B13" s="63"/>
      <c r="C13" s="61">
        <v>2</v>
      </c>
      <c r="D13" s="54">
        <v>0</v>
      </c>
      <c r="E13" s="54">
        <v>0</v>
      </c>
    </row>
    <row r="14" spans="1:5" ht="20.399999999999999" x14ac:dyDescent="0.2">
      <c r="A14" s="63" t="s">
        <v>28</v>
      </c>
      <c r="B14" s="63"/>
      <c r="C14" s="61">
        <v>3</v>
      </c>
      <c r="D14" s="54">
        <v>2588</v>
      </c>
      <c r="E14" s="54">
        <v>2118</v>
      </c>
    </row>
    <row r="15" spans="1:5" x14ac:dyDescent="0.2">
      <c r="A15" s="63" t="s">
        <v>29</v>
      </c>
      <c r="B15" s="63"/>
      <c r="C15" s="61">
        <v>4</v>
      </c>
      <c r="D15" s="54">
        <v>0</v>
      </c>
      <c r="E15" s="54">
        <v>0</v>
      </c>
    </row>
    <row r="16" spans="1:5" ht="20.399999999999999" x14ac:dyDescent="0.2">
      <c r="A16" s="63" t="s">
        <v>30</v>
      </c>
      <c r="B16" s="63"/>
      <c r="C16" s="61">
        <v>5</v>
      </c>
      <c r="D16" s="54">
        <v>0</v>
      </c>
      <c r="E16" s="54">
        <v>0</v>
      </c>
    </row>
    <row r="17" spans="1:5" x14ac:dyDescent="0.2">
      <c r="A17" s="63" t="s">
        <v>31</v>
      </c>
      <c r="B17" s="63"/>
      <c r="C17" s="61">
        <v>6</v>
      </c>
      <c r="D17" s="54">
        <v>0</v>
      </c>
      <c r="E17" s="54">
        <v>0</v>
      </c>
    </row>
    <row r="18" spans="1:5" x14ac:dyDescent="0.2">
      <c r="A18" s="62" t="s">
        <v>32</v>
      </c>
      <c r="B18" s="62"/>
      <c r="C18" s="64">
        <v>7</v>
      </c>
      <c r="D18" s="78">
        <f>SUM(D12:D17)</f>
        <v>2588</v>
      </c>
      <c r="E18" s="72">
        <f>SUM(E12:E17)</f>
        <v>2118</v>
      </c>
    </row>
    <row r="19" spans="1:5" x14ac:dyDescent="0.2">
      <c r="A19" s="63"/>
      <c r="B19" s="63"/>
      <c r="C19" s="61"/>
      <c r="D19" s="54"/>
      <c r="E19" s="54"/>
    </row>
    <row r="20" spans="1:5" x14ac:dyDescent="0.2">
      <c r="A20" s="62" t="s">
        <v>33</v>
      </c>
      <c r="B20" s="62"/>
      <c r="C20" s="61"/>
      <c r="D20" s="54"/>
      <c r="E20" s="54"/>
    </row>
    <row r="21" spans="1:5" x14ac:dyDescent="0.2">
      <c r="A21" s="63" t="s">
        <v>34</v>
      </c>
      <c r="B21" s="63"/>
      <c r="C21" s="61">
        <v>8</v>
      </c>
      <c r="D21" s="54">
        <v>0</v>
      </c>
      <c r="E21" s="54">
        <v>0</v>
      </c>
    </row>
    <row r="22" spans="1:5" x14ac:dyDescent="0.2">
      <c r="A22" s="63" t="s">
        <v>35</v>
      </c>
      <c r="B22" s="63"/>
      <c r="C22" s="61">
        <v>9</v>
      </c>
      <c r="D22" s="54">
        <v>0</v>
      </c>
      <c r="E22" s="54">
        <v>0</v>
      </c>
    </row>
    <row r="23" spans="1:5" x14ac:dyDescent="0.2">
      <c r="A23" s="63" t="s">
        <v>36</v>
      </c>
      <c r="B23" s="63"/>
      <c r="C23" s="61">
        <v>10</v>
      </c>
      <c r="D23" s="55">
        <v>20232</v>
      </c>
      <c r="E23" s="55">
        <v>17677</v>
      </c>
    </row>
    <row r="24" spans="1:5" x14ac:dyDescent="0.2">
      <c r="A24" s="63" t="s">
        <v>37</v>
      </c>
      <c r="B24" s="63"/>
      <c r="C24" s="61">
        <v>11</v>
      </c>
      <c r="D24" s="55">
        <v>0</v>
      </c>
      <c r="E24" s="55">
        <v>0</v>
      </c>
    </row>
    <row r="25" spans="1:5" x14ac:dyDescent="0.2">
      <c r="A25" s="63" t="s">
        <v>38</v>
      </c>
      <c r="B25" s="63"/>
      <c r="C25" s="61">
        <v>12</v>
      </c>
      <c r="D25" s="55">
        <v>0</v>
      </c>
      <c r="E25" s="55">
        <v>0</v>
      </c>
    </row>
    <row r="26" spans="1:5" x14ac:dyDescent="0.2">
      <c r="A26" s="63" t="s">
        <v>39</v>
      </c>
      <c r="B26" s="63"/>
      <c r="C26" s="61">
        <v>13</v>
      </c>
      <c r="D26" s="55">
        <v>0</v>
      </c>
      <c r="E26" s="55">
        <v>0</v>
      </c>
    </row>
    <row r="27" spans="1:5" ht="20.399999999999999" x14ac:dyDescent="0.2">
      <c r="A27" s="63" t="s">
        <v>40</v>
      </c>
      <c r="B27" s="63"/>
      <c r="C27" s="61">
        <v>14</v>
      </c>
      <c r="D27" s="55">
        <v>0</v>
      </c>
      <c r="E27" s="55">
        <v>0</v>
      </c>
    </row>
    <row r="28" spans="1:5" x14ac:dyDescent="0.2">
      <c r="A28" s="63" t="s">
        <v>41</v>
      </c>
      <c r="B28" s="63"/>
      <c r="C28" s="61">
        <v>15</v>
      </c>
      <c r="D28" s="55">
        <v>0</v>
      </c>
      <c r="E28" s="55">
        <v>0</v>
      </c>
    </row>
    <row r="29" spans="1:5" x14ac:dyDescent="0.2">
      <c r="A29" s="63" t="s">
        <v>42</v>
      </c>
      <c r="B29" s="63"/>
      <c r="C29" s="61">
        <v>16</v>
      </c>
      <c r="D29" s="55">
        <v>0</v>
      </c>
      <c r="E29" s="55">
        <v>0</v>
      </c>
    </row>
    <row r="30" spans="1:5" x14ac:dyDescent="0.2">
      <c r="A30" s="62" t="s">
        <v>43</v>
      </c>
      <c r="B30" s="62"/>
      <c r="C30" s="64">
        <v>17</v>
      </c>
      <c r="D30" s="78">
        <f>SUM(D21:D29)</f>
        <v>20232</v>
      </c>
      <c r="E30" s="72">
        <f>SUM(E21:E29)</f>
        <v>17677</v>
      </c>
    </row>
    <row r="31" spans="1:5" x14ac:dyDescent="0.2">
      <c r="A31" s="63"/>
      <c r="B31" s="63"/>
      <c r="C31" s="61"/>
      <c r="D31" s="55"/>
      <c r="E31" s="55"/>
    </row>
    <row r="32" spans="1:5" x14ac:dyDescent="0.2">
      <c r="A32" s="62" t="s">
        <v>44</v>
      </c>
      <c r="B32" s="62"/>
      <c r="C32" s="61"/>
      <c r="D32" s="55"/>
      <c r="E32" s="55"/>
    </row>
    <row r="33" spans="1:5" x14ac:dyDescent="0.2">
      <c r="A33" s="63" t="s">
        <v>45</v>
      </c>
      <c r="B33" s="63"/>
      <c r="C33" s="61">
        <v>18</v>
      </c>
      <c r="D33" s="55">
        <v>89897142</v>
      </c>
      <c r="E33" s="55">
        <v>135648131</v>
      </c>
    </row>
    <row r="34" spans="1:5" x14ac:dyDescent="0.2">
      <c r="A34" s="63" t="s">
        <v>46</v>
      </c>
      <c r="B34" s="63"/>
      <c r="C34" s="61">
        <v>19</v>
      </c>
      <c r="D34" s="55">
        <v>0</v>
      </c>
      <c r="E34" s="55">
        <v>0</v>
      </c>
    </row>
    <row r="35" spans="1:5" ht="20.399999999999999" x14ac:dyDescent="0.2">
      <c r="A35" s="63" t="s">
        <v>47</v>
      </c>
      <c r="B35" s="63"/>
      <c r="C35" s="61">
        <v>20</v>
      </c>
      <c r="D35" s="55">
        <v>0</v>
      </c>
      <c r="E35" s="55">
        <v>0</v>
      </c>
    </row>
    <row r="36" spans="1:5" ht="20.399999999999999" x14ac:dyDescent="0.2">
      <c r="A36" s="63" t="s">
        <v>48</v>
      </c>
      <c r="B36" s="63"/>
      <c r="C36" s="61">
        <v>21</v>
      </c>
      <c r="D36" s="55">
        <v>0</v>
      </c>
      <c r="E36" s="55">
        <v>0</v>
      </c>
    </row>
    <row r="37" spans="1:5" x14ac:dyDescent="0.2">
      <c r="A37" s="63" t="s">
        <v>49</v>
      </c>
      <c r="B37" s="63"/>
      <c r="C37" s="61">
        <v>22</v>
      </c>
      <c r="D37" s="55">
        <v>0</v>
      </c>
      <c r="E37" s="55">
        <v>0</v>
      </c>
    </row>
    <row r="38" spans="1:5" ht="10.199999999999999" customHeight="1" x14ac:dyDescent="0.2">
      <c r="A38" s="63" t="s">
        <v>50</v>
      </c>
      <c r="B38" s="63"/>
      <c r="C38" s="61">
        <v>23</v>
      </c>
      <c r="D38" s="55">
        <v>0</v>
      </c>
      <c r="E38" s="55">
        <v>0</v>
      </c>
    </row>
    <row r="39" spans="1:5" x14ac:dyDescent="0.2">
      <c r="A39" s="62" t="s">
        <v>51</v>
      </c>
      <c r="B39" s="62"/>
      <c r="C39" s="64">
        <v>24</v>
      </c>
      <c r="D39" s="78">
        <f>SUM(D33:D38)</f>
        <v>89897142</v>
      </c>
      <c r="E39" s="72">
        <f>SUM(E33:E38)</f>
        <v>135648131</v>
      </c>
    </row>
    <row r="40" spans="1:5" x14ac:dyDescent="0.2">
      <c r="A40" s="63"/>
      <c r="B40" s="63"/>
      <c r="C40" s="61"/>
      <c r="D40" s="56"/>
      <c r="E40" s="56"/>
    </row>
    <row r="41" spans="1:5" x14ac:dyDescent="0.2">
      <c r="A41" s="62" t="s">
        <v>52</v>
      </c>
      <c r="B41" s="62"/>
      <c r="C41" s="64">
        <v>25</v>
      </c>
      <c r="D41" s="78">
        <f>D18+D30+D39</f>
        <v>89919962</v>
      </c>
      <c r="E41" s="72">
        <f>E18+E30+E39</f>
        <v>135667926</v>
      </c>
    </row>
    <row r="42" spans="1:5" x14ac:dyDescent="0.2">
      <c r="A42" s="63"/>
      <c r="B42" s="63"/>
      <c r="C42" s="61"/>
      <c r="D42" s="55"/>
      <c r="E42" s="55"/>
    </row>
    <row r="43" spans="1:5" x14ac:dyDescent="0.2">
      <c r="A43" s="60" t="s">
        <v>53</v>
      </c>
      <c r="B43" s="60"/>
      <c r="C43" s="61"/>
      <c r="D43" s="55"/>
      <c r="E43" s="55"/>
    </row>
    <row r="44" spans="1:5" x14ac:dyDescent="0.2">
      <c r="A44" s="62" t="s">
        <v>54</v>
      </c>
      <c r="B44" s="62"/>
      <c r="C44" s="61"/>
      <c r="D44" s="55"/>
      <c r="E44" s="55"/>
    </row>
    <row r="45" spans="1:5" ht="20.399999999999999" customHeight="1" x14ac:dyDescent="0.2">
      <c r="A45" s="63" t="s">
        <v>55</v>
      </c>
      <c r="B45" s="63"/>
      <c r="C45" s="61">
        <v>26</v>
      </c>
      <c r="D45" s="55">
        <v>0</v>
      </c>
      <c r="E45" s="55">
        <v>0</v>
      </c>
    </row>
    <row r="46" spans="1:5" x14ac:dyDescent="0.2">
      <c r="A46" s="63" t="s">
        <v>56</v>
      </c>
      <c r="B46" s="63"/>
      <c r="C46" s="61">
        <v>27</v>
      </c>
      <c r="D46" s="55">
        <v>0</v>
      </c>
      <c r="E46" s="55">
        <v>0</v>
      </c>
    </row>
    <row r="47" spans="1:5" ht="30.6" x14ac:dyDescent="0.2">
      <c r="A47" s="63" t="s">
        <v>57</v>
      </c>
      <c r="B47" s="63"/>
      <c r="C47" s="61">
        <v>28</v>
      </c>
      <c r="D47" s="55">
        <v>0</v>
      </c>
      <c r="E47" s="55">
        <v>0</v>
      </c>
    </row>
    <row r="48" spans="1:5" x14ac:dyDescent="0.2">
      <c r="A48" s="63" t="s">
        <v>58</v>
      </c>
      <c r="B48" s="63"/>
      <c r="C48" s="61">
        <v>29</v>
      </c>
      <c r="D48" s="55">
        <v>0</v>
      </c>
      <c r="E48" s="55">
        <v>0</v>
      </c>
    </row>
    <row r="49" spans="1:5" x14ac:dyDescent="0.2">
      <c r="A49" s="62" t="s">
        <v>59</v>
      </c>
      <c r="B49" s="62"/>
      <c r="C49" s="64">
        <v>30</v>
      </c>
      <c r="D49" s="54">
        <f>SUM(D45:D48)</f>
        <v>0</v>
      </c>
      <c r="E49" s="54">
        <f>SUM(E45:E48)</f>
        <v>0</v>
      </c>
    </row>
    <row r="50" spans="1:5" x14ac:dyDescent="0.2">
      <c r="A50" s="62" t="s">
        <v>60</v>
      </c>
      <c r="B50" s="62"/>
      <c r="C50" s="65"/>
      <c r="D50" s="57"/>
      <c r="E50" s="57"/>
    </row>
    <row r="51" spans="1:5" ht="20.399999999999999" x14ac:dyDescent="0.2">
      <c r="A51" s="63" t="s">
        <v>61</v>
      </c>
      <c r="B51" s="63"/>
      <c r="C51" s="65"/>
      <c r="D51" s="57"/>
      <c r="E51" s="57"/>
    </row>
    <row r="52" spans="1:5" ht="20.399999999999999" x14ac:dyDescent="0.2">
      <c r="A52" s="63" t="s">
        <v>62</v>
      </c>
      <c r="B52" s="63"/>
      <c r="C52" s="61">
        <v>31</v>
      </c>
      <c r="D52" s="55">
        <v>780497</v>
      </c>
      <c r="E52" s="55">
        <v>763890</v>
      </c>
    </row>
    <row r="53" spans="1:5" x14ac:dyDescent="0.2">
      <c r="A53" s="63" t="s">
        <v>63</v>
      </c>
      <c r="B53" s="63"/>
      <c r="C53" s="61">
        <v>32</v>
      </c>
      <c r="D53" s="55">
        <v>79693686</v>
      </c>
      <c r="E53" s="55">
        <v>85183915</v>
      </c>
    </row>
    <row r="54" spans="1:5" ht="20.399999999999999" x14ac:dyDescent="0.2">
      <c r="A54" s="63" t="s">
        <v>64</v>
      </c>
      <c r="B54" s="63"/>
      <c r="C54" s="61">
        <v>33</v>
      </c>
      <c r="D54" s="55">
        <v>0</v>
      </c>
      <c r="E54" s="55">
        <v>0</v>
      </c>
    </row>
    <row r="55" spans="1:5" ht="30.6" x14ac:dyDescent="0.2">
      <c r="A55" s="63" t="s">
        <v>65</v>
      </c>
      <c r="B55" s="63"/>
      <c r="C55" s="61">
        <v>34</v>
      </c>
      <c r="D55" s="55">
        <v>92</v>
      </c>
      <c r="E55" s="55">
        <v>0</v>
      </c>
    </row>
    <row r="56" spans="1:5" x14ac:dyDescent="0.2">
      <c r="A56" s="63" t="s">
        <v>66</v>
      </c>
      <c r="B56" s="63"/>
      <c r="C56" s="61">
        <v>35</v>
      </c>
      <c r="D56" s="55">
        <v>0</v>
      </c>
      <c r="E56" s="55">
        <v>0</v>
      </c>
    </row>
    <row r="57" spans="1:5" x14ac:dyDescent="0.2">
      <c r="A57" s="63" t="s">
        <v>133</v>
      </c>
      <c r="B57" s="63"/>
      <c r="C57" s="61" t="s">
        <v>19</v>
      </c>
      <c r="D57" s="55">
        <v>0</v>
      </c>
      <c r="E57" s="55">
        <v>0</v>
      </c>
    </row>
    <row r="58" spans="1:5" x14ac:dyDescent="0.2">
      <c r="A58" s="62" t="s">
        <v>67</v>
      </c>
      <c r="B58" s="62"/>
      <c r="C58" s="64">
        <v>36</v>
      </c>
      <c r="D58" s="78">
        <f>SUM(D52:D57)</f>
        <v>80474275</v>
      </c>
      <c r="E58" s="72">
        <f>SUM(E52:E57)</f>
        <v>85947805</v>
      </c>
    </row>
    <row r="59" spans="1:5" x14ac:dyDescent="0.2">
      <c r="A59" s="63"/>
      <c r="B59" s="63"/>
      <c r="C59" s="61"/>
      <c r="D59" s="55"/>
      <c r="E59" s="55"/>
    </row>
    <row r="60" spans="1:5" x14ac:dyDescent="0.2">
      <c r="A60" s="62" t="s">
        <v>68</v>
      </c>
      <c r="B60" s="62"/>
      <c r="C60" s="61"/>
      <c r="D60" s="55"/>
      <c r="E60" s="55"/>
    </row>
    <row r="61" spans="1:5" x14ac:dyDescent="0.2">
      <c r="A61" s="63" t="s">
        <v>69</v>
      </c>
      <c r="B61" s="63"/>
      <c r="C61" s="61">
        <v>37</v>
      </c>
      <c r="D61" s="55">
        <v>0</v>
      </c>
      <c r="E61" s="55">
        <v>0</v>
      </c>
    </row>
    <row r="62" spans="1:5" ht="20.399999999999999" x14ac:dyDescent="0.2">
      <c r="A62" s="63" t="s">
        <v>70</v>
      </c>
      <c r="B62" s="63"/>
      <c r="C62" s="61">
        <v>38</v>
      </c>
      <c r="D62" s="55">
        <v>0</v>
      </c>
      <c r="E62" s="55">
        <v>0</v>
      </c>
    </row>
    <row r="63" spans="1:5" x14ac:dyDescent="0.2">
      <c r="A63" s="62" t="s">
        <v>71</v>
      </c>
      <c r="B63" s="62"/>
      <c r="C63" s="64">
        <v>39</v>
      </c>
      <c r="D63" s="54">
        <f>SUM(D61:D62)</f>
        <v>0</v>
      </c>
      <c r="E63" s="54">
        <f>SUM(E61:E62)</f>
        <v>0</v>
      </c>
    </row>
    <row r="64" spans="1:5" x14ac:dyDescent="0.2">
      <c r="A64" s="62"/>
      <c r="B64" s="62"/>
      <c r="C64" s="64"/>
      <c r="D64" s="54"/>
      <c r="E64" s="54"/>
    </row>
    <row r="65" spans="1:5" ht="20.399999999999999" x14ac:dyDescent="0.2">
      <c r="A65" s="62" t="s">
        <v>72</v>
      </c>
      <c r="B65" s="62"/>
      <c r="C65" s="64">
        <v>40</v>
      </c>
      <c r="D65" s="59">
        <v>2034347</v>
      </c>
      <c r="E65" s="59">
        <v>11588700</v>
      </c>
    </row>
    <row r="66" spans="1:5" x14ac:dyDescent="0.2">
      <c r="A66" s="63"/>
      <c r="B66" s="63"/>
      <c r="C66" s="61"/>
      <c r="D66" s="55"/>
      <c r="E66" s="55"/>
    </row>
    <row r="67" spans="1:5" x14ac:dyDescent="0.2">
      <c r="A67" s="62" t="s">
        <v>73</v>
      </c>
      <c r="B67" s="62"/>
      <c r="C67" s="64">
        <v>41</v>
      </c>
      <c r="D67" s="78">
        <f>D49+D58+D63+D65</f>
        <v>82508622</v>
      </c>
      <c r="E67" s="72">
        <f>E49+E58+E63+E65</f>
        <v>97536505</v>
      </c>
    </row>
    <row r="68" spans="1:5" x14ac:dyDescent="0.2">
      <c r="A68" s="62"/>
      <c r="B68" s="62"/>
      <c r="C68" s="64"/>
      <c r="D68" s="55"/>
      <c r="E68" s="55"/>
    </row>
    <row r="69" spans="1:5" x14ac:dyDescent="0.2">
      <c r="A69" s="62" t="s">
        <v>74</v>
      </c>
      <c r="B69" s="62"/>
      <c r="C69" s="64">
        <v>42</v>
      </c>
      <c r="D69" s="78">
        <f>SUM(D70:D71)</f>
        <v>34331</v>
      </c>
      <c r="E69" s="72">
        <f>SUM(E70:E71)</f>
        <v>190122</v>
      </c>
    </row>
    <row r="70" spans="1:5" x14ac:dyDescent="0.2">
      <c r="A70" s="63" t="s">
        <v>75</v>
      </c>
      <c r="B70" s="63"/>
      <c r="C70" s="61">
        <v>43</v>
      </c>
      <c r="D70" s="55">
        <v>34331</v>
      </c>
      <c r="E70" s="55">
        <v>190122</v>
      </c>
    </row>
    <row r="71" spans="1:5" x14ac:dyDescent="0.2">
      <c r="A71" s="63" t="s">
        <v>76</v>
      </c>
      <c r="B71" s="63"/>
      <c r="C71" s="61">
        <v>44</v>
      </c>
      <c r="D71" s="55">
        <v>0</v>
      </c>
      <c r="E71" s="55">
        <v>0</v>
      </c>
    </row>
    <row r="72" spans="1:5" x14ac:dyDescent="0.2">
      <c r="A72" s="63"/>
      <c r="B72" s="63"/>
      <c r="C72" s="61"/>
      <c r="D72" s="55"/>
      <c r="E72" s="55"/>
    </row>
    <row r="73" spans="1:5" ht="20.399999999999999" x14ac:dyDescent="0.2">
      <c r="A73" s="62" t="s">
        <v>134</v>
      </c>
      <c r="B73" s="62"/>
      <c r="C73" s="61"/>
      <c r="D73" s="55"/>
      <c r="E73" s="55"/>
    </row>
    <row r="74" spans="1:5" ht="20.399999999999999" x14ac:dyDescent="0.2">
      <c r="A74" s="63" t="s">
        <v>77</v>
      </c>
      <c r="B74" s="63"/>
      <c r="C74" s="61">
        <v>45</v>
      </c>
      <c r="D74" s="55">
        <v>0</v>
      </c>
      <c r="E74" s="55">
        <v>0</v>
      </c>
    </row>
    <row r="75" spans="1:5" ht="20.399999999999999" x14ac:dyDescent="0.2">
      <c r="A75" s="63" t="s">
        <v>78</v>
      </c>
      <c r="B75" s="63"/>
      <c r="C75" s="61">
        <v>46</v>
      </c>
      <c r="D75" s="55">
        <v>0</v>
      </c>
      <c r="E75" s="55">
        <v>0</v>
      </c>
    </row>
    <row r="76" spans="1:5" x14ac:dyDescent="0.2">
      <c r="A76" s="63" t="s">
        <v>79</v>
      </c>
      <c r="B76" s="63"/>
      <c r="C76" s="61">
        <v>47</v>
      </c>
      <c r="D76" s="55">
        <v>0</v>
      </c>
      <c r="E76" s="55">
        <v>0</v>
      </c>
    </row>
    <row r="77" spans="1:5" x14ac:dyDescent="0.2">
      <c r="A77" s="63" t="s">
        <v>80</v>
      </c>
      <c r="B77" s="63"/>
      <c r="C77" s="61">
        <v>48</v>
      </c>
      <c r="D77" s="55">
        <v>306777</v>
      </c>
      <c r="E77" s="55">
        <v>569675</v>
      </c>
    </row>
    <row r="78" spans="1:5" x14ac:dyDescent="0.2">
      <c r="A78" s="63" t="s">
        <v>81</v>
      </c>
      <c r="B78" s="63"/>
      <c r="C78" s="61">
        <v>49</v>
      </c>
      <c r="D78" s="55">
        <v>0</v>
      </c>
      <c r="E78" s="55">
        <v>0</v>
      </c>
    </row>
    <row r="79" spans="1:5" ht="10.199999999999999" customHeight="1" x14ac:dyDescent="0.2">
      <c r="A79" s="63" t="s">
        <v>82</v>
      </c>
      <c r="B79" s="63"/>
      <c r="C79" s="61">
        <v>50</v>
      </c>
      <c r="D79" s="55">
        <v>5118797</v>
      </c>
      <c r="E79" s="55">
        <v>10315903</v>
      </c>
    </row>
    <row r="80" spans="1:5" ht="20.399999999999999" x14ac:dyDescent="0.2">
      <c r="A80" s="63" t="s">
        <v>83</v>
      </c>
      <c r="B80" s="63"/>
      <c r="C80" s="61">
        <v>51</v>
      </c>
      <c r="D80" s="55">
        <v>0</v>
      </c>
      <c r="E80" s="55">
        <v>0</v>
      </c>
    </row>
    <row r="81" spans="1:5" ht="51" x14ac:dyDescent="0.2">
      <c r="A81" s="63" t="s">
        <v>84</v>
      </c>
      <c r="B81" s="63"/>
      <c r="C81" s="61">
        <v>52</v>
      </c>
      <c r="D81" s="55">
        <v>1776082</v>
      </c>
      <c r="E81" s="55">
        <v>56632865</v>
      </c>
    </row>
    <row r="82" spans="1:5" x14ac:dyDescent="0.2">
      <c r="A82" s="62" t="s">
        <v>85</v>
      </c>
      <c r="B82" s="62"/>
      <c r="C82" s="64">
        <v>53</v>
      </c>
      <c r="D82" s="78">
        <f>SUM(D74:D81)</f>
        <v>7201656</v>
      </c>
      <c r="E82" s="72">
        <f>SUM(E74:E81)</f>
        <v>67518443</v>
      </c>
    </row>
    <row r="83" spans="1:5" x14ac:dyDescent="0.2">
      <c r="A83" s="63"/>
      <c r="B83" s="63"/>
      <c r="C83" s="61"/>
      <c r="D83" s="55"/>
      <c r="E83" s="55"/>
    </row>
    <row r="84" spans="1:5" ht="20.399999999999999" x14ac:dyDescent="0.2">
      <c r="A84" s="60" t="s">
        <v>86</v>
      </c>
      <c r="B84" s="60"/>
      <c r="C84" s="64">
        <v>54</v>
      </c>
      <c r="D84" s="78">
        <f>D67+D70-D82-D106-D109-D112</f>
        <v>75340212</v>
      </c>
      <c r="E84" s="72">
        <f>E67+E70-E82-E106-E109-E112</f>
        <v>30207326</v>
      </c>
    </row>
    <row r="85" spans="1:5" x14ac:dyDescent="0.2">
      <c r="A85" s="60" t="s">
        <v>87</v>
      </c>
      <c r="B85" s="60"/>
      <c r="C85" s="64">
        <v>55</v>
      </c>
      <c r="D85" s="58">
        <f>D41+D71+D84</f>
        <v>165260174</v>
      </c>
      <c r="E85" s="58">
        <f>E41+E71+E84</f>
        <v>165875252</v>
      </c>
    </row>
    <row r="86" spans="1:5" x14ac:dyDescent="0.2">
      <c r="A86" s="62"/>
      <c r="B86" s="62"/>
      <c r="C86" s="66"/>
      <c r="D86" s="59"/>
      <c r="E86" s="59"/>
    </row>
    <row r="87" spans="1:5" ht="10.199999999999999" customHeight="1" x14ac:dyDescent="0.2">
      <c r="A87" s="60" t="s">
        <v>88</v>
      </c>
      <c r="B87" s="60"/>
      <c r="C87" s="67"/>
      <c r="D87" s="56"/>
      <c r="E87" s="56"/>
    </row>
    <row r="88" spans="1:5" ht="20.399999999999999" x14ac:dyDescent="0.2">
      <c r="A88" s="63" t="s">
        <v>89</v>
      </c>
      <c r="B88" s="63"/>
      <c r="C88" s="61">
        <v>56</v>
      </c>
      <c r="D88" s="55">
        <v>0</v>
      </c>
      <c r="E88" s="55">
        <v>0</v>
      </c>
    </row>
    <row r="89" spans="1:5" ht="20.399999999999999" x14ac:dyDescent="0.2">
      <c r="A89" s="63" t="s">
        <v>78</v>
      </c>
      <c r="B89" s="63"/>
      <c r="C89" s="61">
        <v>57</v>
      </c>
      <c r="D89" s="55">
        <v>0</v>
      </c>
      <c r="E89" s="55">
        <v>0</v>
      </c>
    </row>
    <row r="90" spans="1:5" x14ac:dyDescent="0.2">
      <c r="A90" s="63" t="s">
        <v>90</v>
      </c>
      <c r="B90" s="63"/>
      <c r="C90" s="61">
        <v>58</v>
      </c>
      <c r="D90" s="55">
        <v>0</v>
      </c>
      <c r="E90" s="55">
        <v>0</v>
      </c>
    </row>
    <row r="91" spans="1:5" x14ac:dyDescent="0.2">
      <c r="A91" s="63" t="s">
        <v>91</v>
      </c>
      <c r="B91" s="63"/>
      <c r="C91" s="61">
        <v>59</v>
      </c>
      <c r="D91" s="55">
        <v>0</v>
      </c>
      <c r="E91" s="55">
        <v>0</v>
      </c>
    </row>
    <row r="92" spans="1:5" x14ac:dyDescent="0.2">
      <c r="A92" s="63" t="s">
        <v>81</v>
      </c>
      <c r="B92" s="63"/>
      <c r="C92" s="61">
        <v>60</v>
      </c>
      <c r="D92" s="55">
        <v>0</v>
      </c>
      <c r="E92" s="55">
        <v>0</v>
      </c>
    </row>
    <row r="93" spans="1:5" ht="10.199999999999999" customHeight="1" x14ac:dyDescent="0.2">
      <c r="A93" s="63" t="s">
        <v>92</v>
      </c>
      <c r="B93" s="63"/>
      <c r="C93" s="61">
        <v>61</v>
      </c>
      <c r="D93" s="55">
        <v>0</v>
      </c>
      <c r="E93" s="55">
        <v>0</v>
      </c>
    </row>
    <row r="94" spans="1:5" ht="20.399999999999999" x14ac:dyDescent="0.2">
      <c r="A94" s="63" t="s">
        <v>83</v>
      </c>
      <c r="B94" s="63"/>
      <c r="C94" s="61">
        <v>62</v>
      </c>
      <c r="D94" s="55">
        <v>0</v>
      </c>
      <c r="E94" s="55">
        <v>0</v>
      </c>
    </row>
    <row r="95" spans="1:5" ht="40.799999999999997" customHeight="1" x14ac:dyDescent="0.2">
      <c r="A95" s="63" t="s">
        <v>93</v>
      </c>
      <c r="B95" s="63"/>
      <c r="C95" s="61">
        <v>63</v>
      </c>
      <c r="D95" s="55">
        <v>0</v>
      </c>
      <c r="E95" s="55">
        <v>0</v>
      </c>
    </row>
    <row r="96" spans="1:5" x14ac:dyDescent="0.2">
      <c r="A96" s="62" t="s">
        <v>94</v>
      </c>
      <c r="B96" s="62"/>
      <c r="C96" s="64">
        <v>64</v>
      </c>
      <c r="D96" s="54">
        <f>SUM(D88:D95)</f>
        <v>0</v>
      </c>
      <c r="E96" s="54">
        <f>SUM(E88:E95)</f>
        <v>0</v>
      </c>
    </row>
    <row r="97" spans="1:5" x14ac:dyDescent="0.2">
      <c r="A97" s="63"/>
      <c r="B97" s="63"/>
      <c r="C97" s="61"/>
      <c r="D97" s="55"/>
      <c r="E97" s="55"/>
    </row>
    <row r="98" spans="1:5" x14ac:dyDescent="0.2">
      <c r="A98" s="60" t="s">
        <v>135</v>
      </c>
      <c r="B98" s="60"/>
      <c r="C98" s="64"/>
      <c r="D98" s="55"/>
      <c r="E98" s="55"/>
    </row>
    <row r="99" spans="1:5" x14ac:dyDescent="0.2">
      <c r="A99" s="63" t="s">
        <v>95</v>
      </c>
      <c r="B99" s="63"/>
      <c r="C99" s="61">
        <v>65</v>
      </c>
      <c r="D99" s="55">
        <v>0</v>
      </c>
      <c r="E99" s="55">
        <v>0</v>
      </c>
    </row>
    <row r="100" spans="1:5" x14ac:dyDescent="0.2">
      <c r="A100" s="63" t="s">
        <v>96</v>
      </c>
      <c r="B100" s="63"/>
      <c r="C100" s="61">
        <v>66</v>
      </c>
      <c r="D100" s="55">
        <v>0</v>
      </c>
      <c r="E100" s="55">
        <v>0</v>
      </c>
    </row>
    <row r="101" spans="1:5" x14ac:dyDescent="0.2">
      <c r="A101" s="63" t="s">
        <v>97</v>
      </c>
      <c r="B101" s="63"/>
      <c r="C101" s="61">
        <v>67</v>
      </c>
      <c r="D101" s="55">
        <v>0</v>
      </c>
      <c r="E101" s="55">
        <v>0</v>
      </c>
    </row>
    <row r="102" spans="1:5" x14ac:dyDescent="0.2">
      <c r="A102" s="62" t="s">
        <v>98</v>
      </c>
      <c r="B102" s="62"/>
      <c r="C102" s="64">
        <v>68</v>
      </c>
      <c r="D102" s="78">
        <f>SUM(D99:D101)</f>
        <v>0</v>
      </c>
      <c r="E102" s="72">
        <f>SUM(E99:E101)</f>
        <v>0</v>
      </c>
    </row>
    <row r="103" spans="1:5" x14ac:dyDescent="0.2">
      <c r="A103" s="63"/>
      <c r="B103" s="63"/>
      <c r="C103" s="61"/>
      <c r="D103" s="55"/>
      <c r="E103" s="55"/>
    </row>
    <row r="104" spans="1:5" x14ac:dyDescent="0.2">
      <c r="A104" s="60" t="s">
        <v>136</v>
      </c>
      <c r="B104" s="60"/>
      <c r="C104" s="64"/>
      <c r="D104" s="55"/>
      <c r="E104" s="55"/>
    </row>
    <row r="105" spans="1:5" x14ac:dyDescent="0.2">
      <c r="A105" s="63" t="s">
        <v>99</v>
      </c>
      <c r="B105" s="63"/>
      <c r="C105" s="61">
        <v>69</v>
      </c>
      <c r="D105" s="78">
        <f>SUM(D106:D107)</f>
        <v>2487</v>
      </c>
      <c r="E105" s="72">
        <f>SUM(E106:E107)</f>
        <v>1944</v>
      </c>
    </row>
    <row r="106" spans="1:5" x14ac:dyDescent="0.2">
      <c r="A106" s="63" t="s">
        <v>100</v>
      </c>
      <c r="B106" s="63"/>
      <c r="C106" s="61">
        <v>70</v>
      </c>
      <c r="D106" s="55">
        <v>1085</v>
      </c>
      <c r="E106" s="55">
        <v>858</v>
      </c>
    </row>
    <row r="107" spans="1:5" x14ac:dyDescent="0.2">
      <c r="A107" s="63" t="s">
        <v>101</v>
      </c>
      <c r="B107" s="63"/>
      <c r="C107" s="61">
        <v>71</v>
      </c>
      <c r="D107" s="55">
        <v>1402</v>
      </c>
      <c r="E107" s="55">
        <v>1086</v>
      </c>
    </row>
    <row r="108" spans="1:5" x14ac:dyDescent="0.2">
      <c r="A108" s="63" t="s">
        <v>102</v>
      </c>
      <c r="B108" s="63"/>
      <c r="C108" s="61">
        <v>72</v>
      </c>
      <c r="D108" s="58">
        <f>SUM(D109:D110)</f>
        <v>0</v>
      </c>
      <c r="E108" s="58">
        <f>SUM(E109:E110)</f>
        <v>0</v>
      </c>
    </row>
    <row r="109" spans="1:5" x14ac:dyDescent="0.2">
      <c r="A109" s="63" t="s">
        <v>103</v>
      </c>
      <c r="B109" s="63"/>
      <c r="C109" s="61">
        <v>73</v>
      </c>
      <c r="D109" s="56">
        <v>0</v>
      </c>
      <c r="E109" s="56">
        <v>0</v>
      </c>
    </row>
    <row r="110" spans="1:5" x14ac:dyDescent="0.2">
      <c r="A110" s="63" t="s">
        <v>104</v>
      </c>
      <c r="B110" s="63"/>
      <c r="C110" s="61">
        <v>74</v>
      </c>
      <c r="D110" s="55">
        <v>0</v>
      </c>
      <c r="E110" s="55">
        <v>0</v>
      </c>
    </row>
    <row r="111" spans="1:5" ht="20.399999999999999" x14ac:dyDescent="0.2">
      <c r="A111" s="63" t="s">
        <v>105</v>
      </c>
      <c r="B111" s="63"/>
      <c r="C111" s="61">
        <v>75</v>
      </c>
      <c r="D111" s="78">
        <f>SUM(D112:D113)</f>
        <v>0</v>
      </c>
      <c r="E111" s="72">
        <f>SUM(E112:E113)</f>
        <v>0</v>
      </c>
    </row>
    <row r="112" spans="1:5" x14ac:dyDescent="0.2">
      <c r="A112" s="63" t="s">
        <v>106</v>
      </c>
      <c r="B112" s="63"/>
      <c r="C112" s="61">
        <v>76</v>
      </c>
      <c r="D112" s="55">
        <v>0</v>
      </c>
      <c r="E112" s="55">
        <v>0</v>
      </c>
    </row>
    <row r="113" spans="1:5" x14ac:dyDescent="0.2">
      <c r="A113" s="63" t="s">
        <v>107</v>
      </c>
      <c r="B113" s="63"/>
      <c r="C113" s="61">
        <v>77</v>
      </c>
      <c r="D113" s="55">
        <v>0</v>
      </c>
      <c r="E113" s="55">
        <v>0</v>
      </c>
    </row>
    <row r="114" spans="1:5" x14ac:dyDescent="0.2">
      <c r="A114" s="63" t="s">
        <v>108</v>
      </c>
      <c r="B114" s="63"/>
      <c r="C114" s="61">
        <v>78</v>
      </c>
      <c r="D114" s="56">
        <v>0</v>
      </c>
      <c r="E114" s="56">
        <v>0</v>
      </c>
    </row>
    <row r="115" spans="1:5" x14ac:dyDescent="0.2">
      <c r="A115" s="62" t="s">
        <v>109</v>
      </c>
      <c r="B115" s="62"/>
      <c r="C115" s="64">
        <v>79</v>
      </c>
      <c r="D115" s="78">
        <f>D105+D108+D111+D114</f>
        <v>2487</v>
      </c>
      <c r="E115" s="72">
        <f>E105+E108+E111+E114</f>
        <v>1944</v>
      </c>
    </row>
    <row r="116" spans="1:5" x14ac:dyDescent="0.2">
      <c r="A116" s="63"/>
      <c r="B116" s="63"/>
      <c r="C116" s="61"/>
      <c r="D116" s="55"/>
      <c r="E116" s="55"/>
    </row>
    <row r="117" spans="1:5" x14ac:dyDescent="0.2">
      <c r="A117" s="60" t="s">
        <v>137</v>
      </c>
      <c r="B117" s="60"/>
      <c r="C117" s="64"/>
      <c r="D117" s="56"/>
      <c r="E117" s="56"/>
    </row>
    <row r="118" spans="1:5" x14ac:dyDescent="0.2">
      <c r="A118" s="62" t="s">
        <v>2</v>
      </c>
      <c r="B118" s="62"/>
      <c r="C118" s="64"/>
      <c r="D118" s="56"/>
      <c r="E118" s="56"/>
    </row>
    <row r="119" spans="1:5" x14ac:dyDescent="0.2">
      <c r="A119" s="63" t="s">
        <v>110</v>
      </c>
      <c r="B119" s="63"/>
      <c r="C119" s="61">
        <v>80</v>
      </c>
      <c r="D119" s="55">
        <v>176945730</v>
      </c>
      <c r="E119" s="55">
        <v>176945730</v>
      </c>
    </row>
    <row r="120" spans="1:5" x14ac:dyDescent="0.2">
      <c r="A120" s="63" t="s">
        <v>111</v>
      </c>
      <c r="B120" s="63"/>
      <c r="C120" s="61">
        <v>81</v>
      </c>
      <c r="D120" s="56">
        <v>0</v>
      </c>
      <c r="E120" s="56">
        <v>0</v>
      </c>
    </row>
    <row r="121" spans="1:5" x14ac:dyDescent="0.2">
      <c r="A121" s="63" t="s">
        <v>112</v>
      </c>
      <c r="B121" s="63"/>
      <c r="C121" s="61">
        <v>82</v>
      </c>
      <c r="D121" s="55">
        <v>0</v>
      </c>
      <c r="E121" s="55">
        <v>0</v>
      </c>
    </row>
    <row r="122" spans="1:5" x14ac:dyDescent="0.2">
      <c r="A122" s="63" t="s">
        <v>113</v>
      </c>
      <c r="B122" s="63"/>
      <c r="C122" s="61">
        <v>83</v>
      </c>
      <c r="D122" s="59">
        <v>0</v>
      </c>
      <c r="E122" s="59">
        <v>0</v>
      </c>
    </row>
    <row r="123" spans="1:5" x14ac:dyDescent="0.2">
      <c r="A123" s="68" t="s">
        <v>114</v>
      </c>
      <c r="B123" s="68" t="s">
        <v>115</v>
      </c>
      <c r="C123" s="69">
        <v>84</v>
      </c>
      <c r="D123" s="55">
        <v>0</v>
      </c>
      <c r="E123" s="55">
        <v>0</v>
      </c>
    </row>
    <row r="124" spans="1:5" x14ac:dyDescent="0.2">
      <c r="A124" s="62" t="s">
        <v>116</v>
      </c>
      <c r="B124" s="62"/>
      <c r="C124" s="70">
        <v>85</v>
      </c>
      <c r="D124" s="78">
        <f>SUM(D119:D123)</f>
        <v>176945730</v>
      </c>
      <c r="E124" s="72">
        <f>SUM(E119:E123)</f>
        <v>176945730</v>
      </c>
    </row>
    <row r="125" spans="1:5" x14ac:dyDescent="0.2">
      <c r="A125" s="62" t="s">
        <v>117</v>
      </c>
      <c r="B125" s="62"/>
      <c r="C125" s="70">
        <v>86</v>
      </c>
      <c r="D125" s="56">
        <v>38</v>
      </c>
      <c r="E125" s="56">
        <v>38</v>
      </c>
    </row>
    <row r="126" spans="1:5" x14ac:dyDescent="0.2">
      <c r="A126" s="62" t="s">
        <v>118</v>
      </c>
      <c r="B126" s="62"/>
      <c r="C126" s="70">
        <v>87</v>
      </c>
      <c r="D126" s="56">
        <v>0</v>
      </c>
      <c r="E126" s="56">
        <v>0</v>
      </c>
    </row>
    <row r="127" spans="1:5" x14ac:dyDescent="0.2">
      <c r="A127" s="62" t="s">
        <v>119</v>
      </c>
      <c r="B127" s="62"/>
      <c r="C127" s="70"/>
      <c r="D127" s="55"/>
      <c r="E127" s="55"/>
    </row>
    <row r="128" spans="1:5" x14ac:dyDescent="0.2">
      <c r="A128" s="63" t="s">
        <v>120</v>
      </c>
      <c r="B128" s="63"/>
      <c r="C128" s="69">
        <v>88</v>
      </c>
      <c r="D128" s="55">
        <v>0</v>
      </c>
      <c r="E128" s="55">
        <v>0</v>
      </c>
    </row>
    <row r="129" spans="1:5" x14ac:dyDescent="0.2">
      <c r="A129" s="63" t="s">
        <v>121</v>
      </c>
      <c r="B129" s="63"/>
      <c r="C129" s="69">
        <v>89</v>
      </c>
      <c r="D129" s="55">
        <v>0</v>
      </c>
      <c r="E129" s="55">
        <v>0</v>
      </c>
    </row>
    <row r="130" spans="1:5" x14ac:dyDescent="0.2">
      <c r="A130" s="63" t="s">
        <v>122</v>
      </c>
      <c r="B130" s="63"/>
      <c r="C130" s="69">
        <v>90</v>
      </c>
      <c r="D130" s="55">
        <v>0</v>
      </c>
      <c r="E130" s="55">
        <v>0</v>
      </c>
    </row>
    <row r="131" spans="1:5" x14ac:dyDescent="0.2">
      <c r="A131" s="62" t="s">
        <v>123</v>
      </c>
      <c r="B131" s="62"/>
      <c r="C131" s="70">
        <v>91</v>
      </c>
      <c r="D131" s="54">
        <f>SUM(D128:D130)</f>
        <v>0</v>
      </c>
      <c r="E131" s="54">
        <f>SUM(E128:E130)</f>
        <v>0</v>
      </c>
    </row>
    <row r="132" spans="1:5" x14ac:dyDescent="0.2">
      <c r="A132" s="63" t="s">
        <v>124</v>
      </c>
      <c r="B132" s="63"/>
      <c r="C132" s="69">
        <v>92</v>
      </c>
      <c r="D132" s="55">
        <v>0</v>
      </c>
      <c r="E132" s="55">
        <v>0</v>
      </c>
    </row>
    <row r="133" spans="1:5" x14ac:dyDescent="0.2">
      <c r="A133" s="63" t="s">
        <v>125</v>
      </c>
      <c r="B133" s="63"/>
      <c r="C133" s="69">
        <v>93</v>
      </c>
      <c r="D133" s="55">
        <v>0</v>
      </c>
      <c r="E133" s="55">
        <v>0</v>
      </c>
    </row>
    <row r="134" spans="1:5" x14ac:dyDescent="0.2">
      <c r="A134" s="63" t="s">
        <v>114</v>
      </c>
      <c r="B134" s="63" t="s">
        <v>126</v>
      </c>
      <c r="C134" s="69">
        <v>94</v>
      </c>
      <c r="D134" s="55">
        <v>1685451</v>
      </c>
      <c r="E134" s="55">
        <v>1685451</v>
      </c>
    </row>
    <row r="135" spans="1:5" x14ac:dyDescent="0.2">
      <c r="A135" s="63"/>
      <c r="B135" s="63"/>
      <c r="C135" s="69"/>
      <c r="D135" s="55"/>
      <c r="E135" s="55"/>
    </row>
    <row r="136" spans="1:5" x14ac:dyDescent="0.2">
      <c r="A136" s="97" t="s">
        <v>138</v>
      </c>
      <c r="B136" s="62" t="s">
        <v>115</v>
      </c>
      <c r="C136" s="70">
        <v>95</v>
      </c>
      <c r="D136" s="55">
        <v>0</v>
      </c>
      <c r="E136" s="55">
        <v>0</v>
      </c>
    </row>
    <row r="137" spans="1:5" x14ac:dyDescent="0.2">
      <c r="A137" s="98"/>
      <c r="B137" s="62" t="s">
        <v>126</v>
      </c>
      <c r="C137" s="70">
        <v>96</v>
      </c>
      <c r="D137" s="55">
        <v>175042</v>
      </c>
      <c r="E137" s="55">
        <v>10001546</v>
      </c>
    </row>
    <row r="138" spans="1:5" x14ac:dyDescent="0.2">
      <c r="A138" s="63"/>
      <c r="B138" s="63"/>
      <c r="C138" s="69"/>
      <c r="D138" s="55"/>
      <c r="E138" s="55"/>
    </row>
    <row r="139" spans="1:5" x14ac:dyDescent="0.2">
      <c r="A139" s="97" t="s">
        <v>127</v>
      </c>
      <c r="B139" s="62" t="s">
        <v>115</v>
      </c>
      <c r="C139" s="70">
        <v>97</v>
      </c>
      <c r="D139" s="56">
        <v>0</v>
      </c>
      <c r="E139" s="56">
        <v>615395</v>
      </c>
    </row>
    <row r="140" spans="1:5" x14ac:dyDescent="0.2">
      <c r="A140" s="98"/>
      <c r="B140" s="62" t="s">
        <v>126</v>
      </c>
      <c r="C140" s="70">
        <v>98</v>
      </c>
      <c r="D140" s="56">
        <v>9826503</v>
      </c>
      <c r="E140" s="56">
        <v>0</v>
      </c>
    </row>
    <row r="141" spans="1:5" x14ac:dyDescent="0.2">
      <c r="A141" s="63"/>
      <c r="B141" s="63"/>
      <c r="C141" s="69"/>
      <c r="D141" s="55"/>
      <c r="E141" s="55"/>
    </row>
    <row r="142" spans="1:5" x14ac:dyDescent="0.2">
      <c r="A142" s="63" t="s">
        <v>128</v>
      </c>
      <c r="B142" s="63"/>
      <c r="C142" s="69">
        <v>99</v>
      </c>
      <c r="D142" s="55">
        <v>0</v>
      </c>
      <c r="E142" s="55">
        <v>0</v>
      </c>
    </row>
    <row r="143" spans="1:5" x14ac:dyDescent="0.2">
      <c r="A143" s="63"/>
      <c r="B143" s="63"/>
      <c r="C143" s="69"/>
      <c r="D143" s="55"/>
      <c r="E143" s="55"/>
    </row>
    <row r="144" spans="1:5" x14ac:dyDescent="0.2">
      <c r="A144" s="97" t="s">
        <v>129</v>
      </c>
      <c r="B144" s="89"/>
      <c r="C144" s="91">
        <v>100</v>
      </c>
      <c r="D144" s="88">
        <f>D124+D125+D126+D131-D137+D139-D140-D142-D134</f>
        <v>165258772</v>
      </c>
      <c r="E144" s="88">
        <f>E124+E125+E126+E131-E137+E139-E140-E142-E134</f>
        <v>165874166</v>
      </c>
    </row>
    <row r="145" spans="1:5" x14ac:dyDescent="0.2">
      <c r="A145" s="98"/>
      <c r="B145" s="90"/>
      <c r="C145" s="91"/>
      <c r="D145" s="88"/>
      <c r="E145" s="88"/>
    </row>
    <row r="146" spans="1:5" x14ac:dyDescent="0.2">
      <c r="A146" s="63"/>
      <c r="B146" s="63"/>
      <c r="C146" s="69"/>
      <c r="D146" s="55"/>
      <c r="E146" s="55"/>
    </row>
    <row r="147" spans="1:5" x14ac:dyDescent="0.2">
      <c r="A147" s="86" t="s">
        <v>130</v>
      </c>
      <c r="B147" s="87"/>
      <c r="C147" s="69">
        <v>101</v>
      </c>
      <c r="D147" s="55">
        <v>0</v>
      </c>
      <c r="E147" s="55">
        <v>0</v>
      </c>
    </row>
    <row r="148" spans="1:5" x14ac:dyDescent="0.2">
      <c r="A148" s="86" t="s">
        <v>131</v>
      </c>
      <c r="B148" s="87"/>
      <c r="C148" s="69">
        <v>102</v>
      </c>
      <c r="D148" s="55">
        <v>0</v>
      </c>
      <c r="E148" s="55">
        <v>0</v>
      </c>
    </row>
    <row r="149" spans="1:5" x14ac:dyDescent="0.2">
      <c r="A149" s="62" t="s">
        <v>132</v>
      </c>
      <c r="B149" s="62"/>
      <c r="C149" s="70">
        <v>103</v>
      </c>
      <c r="D149" s="78">
        <f>SUM(D144:D148)</f>
        <v>165258772</v>
      </c>
      <c r="E149" s="72">
        <f>SUM(E144:E148)</f>
        <v>165874166</v>
      </c>
    </row>
  </sheetData>
  <mergeCells count="13">
    <mergeCell ref="D8:D9"/>
    <mergeCell ref="E8:E9"/>
    <mergeCell ref="D144:D145"/>
    <mergeCell ref="C8:C9"/>
    <mergeCell ref="A8:B9"/>
    <mergeCell ref="A136:A137"/>
    <mergeCell ref="A144:A145"/>
    <mergeCell ref="A139:A140"/>
    <mergeCell ref="A147:B147"/>
    <mergeCell ref="A148:B148"/>
    <mergeCell ref="E144:E145"/>
    <mergeCell ref="B144:B145"/>
    <mergeCell ref="C144:C145"/>
  </mergeCells>
  <pageMargins left="0.25" right="0.25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G86"/>
  <sheetViews>
    <sheetView showGridLines="0" zoomScaleNormal="100" workbookViewId="0">
      <pane xSplit="3" ySplit="9" topLeftCell="D65" activePane="bottomRight" state="frozen"/>
      <selection pane="topRight" activeCell="D1" sqref="D1"/>
      <selection pane="bottomLeft" activeCell="A10" sqref="A10"/>
      <selection pane="bottomRight"/>
    </sheetView>
  </sheetViews>
  <sheetFormatPr defaultColWidth="8.6640625" defaultRowHeight="10.199999999999999" x14ac:dyDescent="0.2"/>
  <cols>
    <col min="1" max="1" width="55.21875" style="46" customWidth="1"/>
    <col min="2" max="2" width="11.44140625" style="2" customWidth="1"/>
    <col min="3" max="3" width="5.33203125" style="13" bestFit="1" customWidth="1"/>
    <col min="4" max="4" width="12.77734375" style="16" customWidth="1"/>
    <col min="5" max="5" width="13.77734375" style="16" bestFit="1" customWidth="1"/>
    <col min="6" max="15" width="8.6640625" style="2"/>
    <col min="16" max="16" width="7.44140625" style="2" customWidth="1"/>
    <col min="17" max="16384" width="8.6640625" style="2"/>
  </cols>
  <sheetData>
    <row r="1" spans="1:5" x14ac:dyDescent="0.2">
      <c r="A1" s="17" t="str">
        <f>'Balance sheet'!A1</f>
        <v>ROCA INDUSTRY HOLDINGROCK1 SA</v>
      </c>
    </row>
    <row r="2" spans="1:5" x14ac:dyDescent="0.2">
      <c r="A2" s="3" t="str">
        <f>'Balance sheet'!A2</f>
        <v>(all amounts are in lei (“RON”), if not otherwise stated)</v>
      </c>
    </row>
    <row r="3" spans="1:5" x14ac:dyDescent="0.2">
      <c r="A3" s="3"/>
    </row>
    <row r="4" spans="1:5" s="18" customFormat="1" x14ac:dyDescent="0.2">
      <c r="A4" s="45"/>
      <c r="B4" s="26" t="s">
        <v>250</v>
      </c>
      <c r="C4" s="27"/>
      <c r="D4" s="15"/>
      <c r="E4" s="15"/>
    </row>
    <row r="5" spans="1:5" s="18" customFormat="1" x14ac:dyDescent="0.2">
      <c r="A5" s="45"/>
      <c r="B5" s="28" t="s">
        <v>256</v>
      </c>
      <c r="C5" s="27"/>
      <c r="D5" s="15"/>
      <c r="E5" s="15"/>
    </row>
    <row r="6" spans="1:5" s="18" customFormat="1" x14ac:dyDescent="0.2">
      <c r="A6" s="45"/>
      <c r="C6" s="27"/>
      <c r="D6" s="15"/>
      <c r="E6" s="15"/>
    </row>
    <row r="8" spans="1:5" x14ac:dyDescent="0.2">
      <c r="A8" s="108" t="s">
        <v>22</v>
      </c>
      <c r="B8" s="109"/>
      <c r="C8" s="112" t="s">
        <v>23</v>
      </c>
      <c r="D8" s="101" t="s">
        <v>257</v>
      </c>
      <c r="E8" s="101"/>
    </row>
    <row r="9" spans="1:5" x14ac:dyDescent="0.2">
      <c r="A9" s="110"/>
      <c r="B9" s="111"/>
      <c r="C9" s="113"/>
      <c r="D9" s="83" t="s">
        <v>258</v>
      </c>
      <c r="E9" s="83" t="s">
        <v>259</v>
      </c>
    </row>
    <row r="10" spans="1:5" x14ac:dyDescent="0.2">
      <c r="A10" s="102" t="s">
        <v>139</v>
      </c>
      <c r="B10" s="102"/>
      <c r="C10" s="43">
        <v>1</v>
      </c>
      <c r="D10" s="40">
        <v>0</v>
      </c>
      <c r="E10" s="40">
        <v>0</v>
      </c>
    </row>
    <row r="11" spans="1:5" ht="22.2" customHeight="1" x14ac:dyDescent="0.2">
      <c r="A11" s="103" t="s">
        <v>200</v>
      </c>
      <c r="B11" s="103"/>
      <c r="C11" s="42">
        <v>2</v>
      </c>
      <c r="D11" s="22">
        <v>0</v>
      </c>
      <c r="E11" s="22">
        <v>0</v>
      </c>
    </row>
    <row r="12" spans="1:5" x14ac:dyDescent="0.2">
      <c r="A12" s="103" t="s">
        <v>140</v>
      </c>
      <c r="B12" s="103"/>
      <c r="C12" s="42">
        <v>3</v>
      </c>
      <c r="D12" s="40">
        <v>0</v>
      </c>
      <c r="E12" s="40">
        <v>0</v>
      </c>
    </row>
    <row r="13" spans="1:5" x14ac:dyDescent="0.2">
      <c r="A13" s="103" t="s">
        <v>141</v>
      </c>
      <c r="B13" s="103"/>
      <c r="C13" s="42">
        <v>4</v>
      </c>
      <c r="D13" s="40">
        <v>0</v>
      </c>
      <c r="E13" s="40">
        <v>0</v>
      </c>
    </row>
    <row r="14" spans="1:5" x14ac:dyDescent="0.2">
      <c r="A14" s="103" t="s">
        <v>142</v>
      </c>
      <c r="B14" s="103"/>
      <c r="C14" s="42">
        <v>5</v>
      </c>
      <c r="D14" s="40">
        <v>0</v>
      </c>
      <c r="E14" s="40">
        <v>0</v>
      </c>
    </row>
    <row r="15" spans="1:5" x14ac:dyDescent="0.2">
      <c r="A15" s="103" t="s">
        <v>201</v>
      </c>
      <c r="B15" s="103"/>
      <c r="C15" s="42">
        <v>6</v>
      </c>
      <c r="D15" s="40">
        <v>0</v>
      </c>
      <c r="E15" s="40">
        <v>0</v>
      </c>
    </row>
    <row r="16" spans="1:5" x14ac:dyDescent="0.2">
      <c r="A16" s="104" t="s">
        <v>143</v>
      </c>
      <c r="B16" s="39" t="s">
        <v>202</v>
      </c>
      <c r="C16" s="42">
        <v>7</v>
      </c>
      <c r="D16" s="40">
        <v>0</v>
      </c>
      <c r="E16" s="44">
        <v>0</v>
      </c>
    </row>
    <row r="17" spans="1:5" x14ac:dyDescent="0.2">
      <c r="A17" s="104"/>
      <c r="B17" s="39" t="s">
        <v>126</v>
      </c>
      <c r="C17" s="42">
        <v>8</v>
      </c>
      <c r="D17" s="40">
        <v>0</v>
      </c>
      <c r="E17" s="40">
        <v>0</v>
      </c>
    </row>
    <row r="18" spans="1:5" x14ac:dyDescent="0.2">
      <c r="A18" s="103" t="s">
        <v>144</v>
      </c>
      <c r="B18" s="103"/>
      <c r="C18" s="42">
        <v>9</v>
      </c>
      <c r="D18" s="40">
        <v>0</v>
      </c>
      <c r="E18" s="40">
        <v>0</v>
      </c>
    </row>
    <row r="19" spans="1:5" x14ac:dyDescent="0.2">
      <c r="A19" s="103" t="s">
        <v>145</v>
      </c>
      <c r="B19" s="103"/>
      <c r="C19" s="42">
        <v>10</v>
      </c>
      <c r="D19" s="40">
        <v>0</v>
      </c>
      <c r="E19" s="40">
        <v>0</v>
      </c>
    </row>
    <row r="20" spans="1:5" x14ac:dyDescent="0.2">
      <c r="A20" s="103" t="s">
        <v>146</v>
      </c>
      <c r="B20" s="103"/>
      <c r="C20" s="42">
        <v>11</v>
      </c>
      <c r="D20" s="40">
        <v>0</v>
      </c>
      <c r="E20" s="40">
        <v>0</v>
      </c>
    </row>
    <row r="21" spans="1:5" x14ac:dyDescent="0.2">
      <c r="A21" s="103" t="s">
        <v>203</v>
      </c>
      <c r="B21" s="103"/>
      <c r="C21" s="42">
        <v>12</v>
      </c>
      <c r="D21" s="22">
        <v>0</v>
      </c>
      <c r="E21" s="22">
        <v>0</v>
      </c>
    </row>
    <row r="22" spans="1:5" x14ac:dyDescent="0.2">
      <c r="A22" s="103" t="s">
        <v>147</v>
      </c>
      <c r="B22" s="103"/>
      <c r="C22" s="42">
        <v>13</v>
      </c>
      <c r="D22" s="40">
        <v>228</v>
      </c>
      <c r="E22" s="40">
        <v>780</v>
      </c>
    </row>
    <row r="23" spans="1:5" x14ac:dyDescent="0.2">
      <c r="A23" s="103" t="s">
        <v>148</v>
      </c>
      <c r="B23" s="103"/>
      <c r="C23" s="42" t="s">
        <v>3</v>
      </c>
      <c r="D23" s="40">
        <v>0</v>
      </c>
      <c r="E23" s="40">
        <v>0</v>
      </c>
    </row>
    <row r="24" spans="1:5" x14ac:dyDescent="0.2">
      <c r="A24" s="103" t="s">
        <v>149</v>
      </c>
      <c r="B24" s="103"/>
      <c r="C24" s="42" t="s">
        <v>4</v>
      </c>
      <c r="D24" s="40">
        <v>0</v>
      </c>
      <c r="E24" s="40">
        <v>0</v>
      </c>
    </row>
    <row r="25" spans="1:5" x14ac:dyDescent="0.2">
      <c r="A25" s="105" t="s">
        <v>204</v>
      </c>
      <c r="B25" s="105"/>
      <c r="C25" s="43">
        <v>16</v>
      </c>
      <c r="D25" s="24">
        <f>D10+D16-D17+D18+D19+D20+D21+D22</f>
        <v>228</v>
      </c>
      <c r="E25" s="24">
        <f>E10+E16-E17+E18+E19+E20+E21+E22</f>
        <v>780</v>
      </c>
    </row>
    <row r="26" spans="1:5" x14ac:dyDescent="0.2">
      <c r="A26" s="103"/>
      <c r="B26" s="103"/>
      <c r="C26" s="42"/>
      <c r="D26" s="40"/>
      <c r="E26" s="40"/>
    </row>
    <row r="27" spans="1:5" x14ac:dyDescent="0.2">
      <c r="A27" s="102" t="s">
        <v>205</v>
      </c>
      <c r="B27" s="102"/>
      <c r="C27" s="43">
        <v>17</v>
      </c>
      <c r="D27" s="40">
        <v>27065</v>
      </c>
      <c r="E27" s="40">
        <v>29948</v>
      </c>
    </row>
    <row r="28" spans="1:5" x14ac:dyDescent="0.2">
      <c r="A28" s="103" t="s">
        <v>150</v>
      </c>
      <c r="B28" s="103"/>
      <c r="C28" s="42">
        <v>18</v>
      </c>
      <c r="D28" s="40">
        <v>8736</v>
      </c>
      <c r="E28" s="40">
        <v>2396</v>
      </c>
    </row>
    <row r="29" spans="1:5" x14ac:dyDescent="0.2">
      <c r="A29" s="103" t="s">
        <v>151</v>
      </c>
      <c r="B29" s="103"/>
      <c r="C29" s="42">
        <v>19</v>
      </c>
      <c r="D29" s="40">
        <v>0</v>
      </c>
      <c r="E29" s="40">
        <v>13072</v>
      </c>
    </row>
    <row r="30" spans="1:5" x14ac:dyDescent="0.2">
      <c r="A30" s="103" t="s">
        <v>152</v>
      </c>
      <c r="B30" s="103"/>
      <c r="C30" s="42">
        <v>20</v>
      </c>
      <c r="D30" s="40">
        <v>0</v>
      </c>
      <c r="E30" s="40">
        <v>0</v>
      </c>
    </row>
    <row r="31" spans="1:5" x14ac:dyDescent="0.2">
      <c r="A31" s="103" t="s">
        <v>153</v>
      </c>
      <c r="B31" s="103"/>
      <c r="C31" s="42">
        <v>21</v>
      </c>
      <c r="D31" s="40">
        <v>0</v>
      </c>
      <c r="E31" s="40">
        <v>0</v>
      </c>
    </row>
    <row r="32" spans="1:5" x14ac:dyDescent="0.2">
      <c r="A32" s="102" t="s">
        <v>154</v>
      </c>
      <c r="B32" s="102"/>
      <c r="C32" s="43">
        <v>22</v>
      </c>
      <c r="D32" s="41">
        <f>SUM(D33:D34)</f>
        <v>414058</v>
      </c>
      <c r="E32" s="41">
        <f>SUM(E33:E34)</f>
        <v>1320354</v>
      </c>
    </row>
    <row r="33" spans="1:5" x14ac:dyDescent="0.2">
      <c r="A33" s="103" t="s">
        <v>155</v>
      </c>
      <c r="B33" s="103"/>
      <c r="C33" s="42">
        <v>23</v>
      </c>
      <c r="D33" s="40">
        <v>414058</v>
      </c>
      <c r="E33" s="40">
        <v>1290553</v>
      </c>
    </row>
    <row r="34" spans="1:5" x14ac:dyDescent="0.2">
      <c r="A34" s="103" t="s">
        <v>156</v>
      </c>
      <c r="B34" s="103"/>
      <c r="C34" s="42">
        <v>24</v>
      </c>
      <c r="D34" s="40">
        <v>0</v>
      </c>
      <c r="E34" s="40">
        <v>29801</v>
      </c>
    </row>
    <row r="35" spans="1:5" x14ac:dyDescent="0.2">
      <c r="A35" s="106" t="s">
        <v>157</v>
      </c>
      <c r="B35" s="106"/>
      <c r="C35" s="43">
        <v>25</v>
      </c>
      <c r="D35" s="41">
        <f>D36-D37</f>
        <v>2437</v>
      </c>
      <c r="E35" s="41">
        <f>E36-E37</f>
        <v>5444</v>
      </c>
    </row>
    <row r="36" spans="1:5" x14ac:dyDescent="0.2">
      <c r="A36" s="107" t="s">
        <v>158</v>
      </c>
      <c r="B36" s="107"/>
      <c r="C36" s="42">
        <v>26</v>
      </c>
      <c r="D36" s="40">
        <v>2437</v>
      </c>
      <c r="E36" s="40">
        <v>5444</v>
      </c>
    </row>
    <row r="37" spans="1:5" x14ac:dyDescent="0.2">
      <c r="A37" s="107" t="s">
        <v>159</v>
      </c>
      <c r="B37" s="107"/>
      <c r="C37" s="42">
        <v>27</v>
      </c>
      <c r="D37" s="40">
        <v>0</v>
      </c>
      <c r="E37" s="40">
        <v>0</v>
      </c>
    </row>
    <row r="38" spans="1:5" x14ac:dyDescent="0.2">
      <c r="A38" s="106" t="s">
        <v>160</v>
      </c>
      <c r="B38" s="106"/>
      <c r="C38" s="43">
        <v>28</v>
      </c>
      <c r="D38" s="22">
        <f>D39-D40</f>
        <v>0</v>
      </c>
      <c r="E38" s="22">
        <f>E39-E40</f>
        <v>0</v>
      </c>
    </row>
    <row r="39" spans="1:5" x14ac:dyDescent="0.2">
      <c r="A39" s="107" t="s">
        <v>161</v>
      </c>
      <c r="B39" s="107"/>
      <c r="C39" s="42">
        <v>29</v>
      </c>
      <c r="D39" s="40">
        <v>0</v>
      </c>
      <c r="E39" s="40">
        <v>0</v>
      </c>
    </row>
    <row r="40" spans="1:5" x14ac:dyDescent="0.2">
      <c r="A40" s="103" t="s">
        <v>162</v>
      </c>
      <c r="B40" s="103"/>
      <c r="C40" s="42">
        <v>30</v>
      </c>
      <c r="D40" s="40">
        <v>0</v>
      </c>
      <c r="E40" s="40">
        <v>0</v>
      </c>
    </row>
    <row r="41" spans="1:5" x14ac:dyDescent="0.2">
      <c r="A41" s="102" t="s">
        <v>163</v>
      </c>
      <c r="B41" s="102"/>
      <c r="C41" s="43">
        <v>31</v>
      </c>
      <c r="D41" s="41">
        <f>SUM(D42:D48)</f>
        <v>646422</v>
      </c>
      <c r="E41" s="41">
        <f>SUM(E42:E48)</f>
        <v>1520062</v>
      </c>
    </row>
    <row r="42" spans="1:5" x14ac:dyDescent="0.2">
      <c r="A42" s="107" t="s">
        <v>164</v>
      </c>
      <c r="B42" s="107"/>
      <c r="C42" s="42">
        <v>32</v>
      </c>
      <c r="D42" s="40">
        <v>645288</v>
      </c>
      <c r="E42" s="40">
        <v>1468766</v>
      </c>
    </row>
    <row r="43" spans="1:5" x14ac:dyDescent="0.2">
      <c r="A43" s="107" t="s">
        <v>206</v>
      </c>
      <c r="B43" s="107"/>
      <c r="C43" s="42">
        <v>33</v>
      </c>
      <c r="D43" s="40">
        <v>500</v>
      </c>
      <c r="E43" s="40">
        <v>6330</v>
      </c>
    </row>
    <row r="44" spans="1:5" x14ac:dyDescent="0.2">
      <c r="A44" s="103" t="s">
        <v>165</v>
      </c>
      <c r="B44" s="103"/>
      <c r="C44" s="42">
        <v>34</v>
      </c>
      <c r="D44" s="40">
        <v>0</v>
      </c>
      <c r="E44" s="40">
        <v>0</v>
      </c>
    </row>
    <row r="45" spans="1:5" x14ac:dyDescent="0.2">
      <c r="A45" s="103" t="s">
        <v>166</v>
      </c>
      <c r="B45" s="103"/>
      <c r="C45" s="42">
        <v>35</v>
      </c>
      <c r="D45" s="40">
        <v>0</v>
      </c>
      <c r="E45" s="40">
        <v>0</v>
      </c>
    </row>
    <row r="46" spans="1:5" x14ac:dyDescent="0.2">
      <c r="A46" s="103" t="s">
        <v>207</v>
      </c>
      <c r="B46" s="103"/>
      <c r="C46" s="42">
        <v>36</v>
      </c>
      <c r="D46" s="40">
        <v>0</v>
      </c>
      <c r="E46" s="40">
        <v>0</v>
      </c>
    </row>
    <row r="47" spans="1:5" x14ac:dyDescent="0.2">
      <c r="A47" s="103" t="s">
        <v>167</v>
      </c>
      <c r="B47" s="103"/>
      <c r="C47" s="42">
        <v>37</v>
      </c>
      <c r="D47" s="40">
        <v>634</v>
      </c>
      <c r="E47" s="40">
        <f>45416-450</f>
        <v>44966</v>
      </c>
    </row>
    <row r="48" spans="1:5" x14ac:dyDescent="0.2">
      <c r="A48" s="103" t="s">
        <v>168</v>
      </c>
      <c r="B48" s="103"/>
      <c r="C48" s="42">
        <v>38</v>
      </c>
      <c r="D48" s="40">
        <v>0</v>
      </c>
      <c r="E48" s="40">
        <v>0</v>
      </c>
    </row>
    <row r="49" spans="1:7" x14ac:dyDescent="0.2">
      <c r="A49" s="103"/>
      <c r="B49" s="103"/>
      <c r="C49" s="42"/>
      <c r="D49" s="40"/>
      <c r="E49" s="40"/>
    </row>
    <row r="50" spans="1:7" x14ac:dyDescent="0.2">
      <c r="A50" s="102" t="s">
        <v>169</v>
      </c>
      <c r="B50" s="102"/>
      <c r="C50" s="43">
        <v>39</v>
      </c>
      <c r="D50" s="40">
        <f>D51-D52</f>
        <v>0</v>
      </c>
      <c r="E50" s="40">
        <f>E51-E52</f>
        <v>0</v>
      </c>
    </row>
    <row r="51" spans="1:7" x14ac:dyDescent="0.2">
      <c r="A51" s="103" t="s">
        <v>170</v>
      </c>
      <c r="B51" s="103"/>
      <c r="C51" s="42" t="s">
        <v>5</v>
      </c>
      <c r="D51" s="40">
        <v>0</v>
      </c>
      <c r="E51" s="40">
        <v>0</v>
      </c>
    </row>
    <row r="52" spans="1:7" x14ac:dyDescent="0.2">
      <c r="A52" s="103" t="s">
        <v>171</v>
      </c>
      <c r="B52" s="103"/>
      <c r="C52" s="42" t="s">
        <v>6</v>
      </c>
      <c r="D52" s="40">
        <v>0</v>
      </c>
      <c r="E52" s="40">
        <v>0</v>
      </c>
    </row>
    <row r="53" spans="1:7" x14ac:dyDescent="0.2">
      <c r="A53" s="102" t="s">
        <v>208</v>
      </c>
      <c r="B53" s="102"/>
      <c r="C53" s="43">
        <v>42</v>
      </c>
      <c r="D53" s="24">
        <f>SUM(D27:D30)-D31+D32+D35+D38+D41+D50</f>
        <v>1098718</v>
      </c>
      <c r="E53" s="24">
        <f>SUM(E27:E30)-E31+E32+E35+E38+E41+E50</f>
        <v>2891276</v>
      </c>
      <c r="F53" s="120"/>
      <c r="G53" s="13"/>
    </row>
    <row r="54" spans="1:7" x14ac:dyDescent="0.2">
      <c r="A54" s="102" t="s">
        <v>172</v>
      </c>
      <c r="B54" s="102"/>
      <c r="C54" s="43"/>
      <c r="D54" s="40"/>
      <c r="E54" s="40"/>
    </row>
    <row r="55" spans="1:7" x14ac:dyDescent="0.2">
      <c r="A55" s="102" t="s">
        <v>209</v>
      </c>
      <c r="B55" s="102"/>
      <c r="C55" s="43" t="s">
        <v>7</v>
      </c>
      <c r="D55" s="72">
        <f>IF(D25&gt;D53,D25-D53,)</f>
        <v>0</v>
      </c>
      <c r="E55" s="72">
        <f>IF(E25&gt;E53,E25-E53,)</f>
        <v>0</v>
      </c>
    </row>
    <row r="56" spans="1:7" x14ac:dyDescent="0.2">
      <c r="A56" s="102" t="s">
        <v>210</v>
      </c>
      <c r="B56" s="102"/>
      <c r="C56" s="43" t="s">
        <v>8</v>
      </c>
      <c r="D56" s="72">
        <f>IF(D25&lt;D53,D53-D25,)</f>
        <v>1098490</v>
      </c>
      <c r="E56" s="72">
        <f>IF(E25&lt;E53,E53-E25,)</f>
        <v>2890496</v>
      </c>
    </row>
    <row r="57" spans="1:7" x14ac:dyDescent="0.2">
      <c r="A57" s="103" t="s">
        <v>173</v>
      </c>
      <c r="B57" s="103"/>
      <c r="C57" s="42">
        <v>45</v>
      </c>
      <c r="D57" s="54">
        <v>0</v>
      </c>
      <c r="E57" s="54">
        <v>1500000</v>
      </c>
    </row>
    <row r="58" spans="1:7" x14ac:dyDescent="0.2">
      <c r="A58" s="103" t="s">
        <v>174</v>
      </c>
      <c r="B58" s="103"/>
      <c r="C58" s="42">
        <v>46</v>
      </c>
      <c r="D58" s="40">
        <v>0</v>
      </c>
      <c r="E58" s="40">
        <f>E57</f>
        <v>1500000</v>
      </c>
    </row>
    <row r="59" spans="1:7" x14ac:dyDescent="0.2">
      <c r="A59" s="103" t="s">
        <v>199</v>
      </c>
      <c r="B59" s="103"/>
      <c r="C59" s="42">
        <v>47</v>
      </c>
      <c r="D59" s="40">
        <v>1023751</v>
      </c>
      <c r="E59" s="40">
        <v>2232398</v>
      </c>
    </row>
    <row r="60" spans="1:7" x14ac:dyDescent="0.2">
      <c r="A60" s="103" t="s">
        <v>175</v>
      </c>
      <c r="B60" s="103"/>
      <c r="C60" s="42">
        <v>48</v>
      </c>
      <c r="D60" s="40">
        <v>1023751</v>
      </c>
      <c r="E60" s="40">
        <v>2232398</v>
      </c>
    </row>
    <row r="61" spans="1:7" x14ac:dyDescent="0.2">
      <c r="A61" s="107" t="s">
        <v>176</v>
      </c>
      <c r="B61" s="107"/>
      <c r="C61" s="42">
        <v>49</v>
      </c>
      <c r="D61" s="40">
        <v>0</v>
      </c>
      <c r="E61" s="40">
        <v>0</v>
      </c>
    </row>
    <row r="62" spans="1:7" x14ac:dyDescent="0.2">
      <c r="A62" s="103" t="s">
        <v>177</v>
      </c>
      <c r="B62" s="103"/>
      <c r="C62" s="42">
        <v>50</v>
      </c>
      <c r="D62" s="40">
        <v>18780</v>
      </c>
      <c r="E62" s="40">
        <v>93483</v>
      </c>
    </row>
    <row r="63" spans="1:7" x14ac:dyDescent="0.2">
      <c r="A63" s="103" t="s">
        <v>178</v>
      </c>
      <c r="B63" s="103"/>
      <c r="C63" s="42" t="s">
        <v>9</v>
      </c>
      <c r="D63" s="40">
        <v>0</v>
      </c>
      <c r="E63" s="40">
        <v>0</v>
      </c>
    </row>
    <row r="64" spans="1:7" x14ac:dyDescent="0.2">
      <c r="A64" s="102" t="s">
        <v>179</v>
      </c>
      <c r="B64" s="102"/>
      <c r="C64" s="43">
        <v>52</v>
      </c>
      <c r="D64" s="24">
        <f>D57+D59+D61+D62</f>
        <v>1042531</v>
      </c>
      <c r="E64" s="24">
        <f>E57+E59+E61+E62</f>
        <v>3825881</v>
      </c>
    </row>
    <row r="65" spans="1:5" x14ac:dyDescent="0.2">
      <c r="A65" s="102"/>
      <c r="B65" s="102"/>
      <c r="C65" s="47"/>
      <c r="D65" s="22"/>
      <c r="E65" s="24"/>
    </row>
    <row r="66" spans="1:5" x14ac:dyDescent="0.2">
      <c r="A66" s="107" t="s">
        <v>211</v>
      </c>
      <c r="B66" s="107"/>
      <c r="C66" s="42">
        <v>53</v>
      </c>
      <c r="D66" s="40">
        <v>0</v>
      </c>
      <c r="E66" s="40">
        <v>0</v>
      </c>
    </row>
    <row r="67" spans="1:5" x14ac:dyDescent="0.2">
      <c r="A67" s="107" t="s">
        <v>180</v>
      </c>
      <c r="B67" s="107"/>
      <c r="C67" s="42" t="s">
        <v>10</v>
      </c>
      <c r="D67" s="40">
        <v>0</v>
      </c>
      <c r="E67" s="40">
        <v>0</v>
      </c>
    </row>
    <row r="68" spans="1:5" x14ac:dyDescent="0.2">
      <c r="A68" s="107" t="s">
        <v>181</v>
      </c>
      <c r="B68" s="107"/>
      <c r="C68" s="42" t="s">
        <v>11</v>
      </c>
      <c r="D68" s="40">
        <v>0</v>
      </c>
      <c r="E68" s="40">
        <v>0</v>
      </c>
    </row>
    <row r="69" spans="1:5" x14ac:dyDescent="0.2">
      <c r="A69" s="107" t="s">
        <v>182</v>
      </c>
      <c r="B69" s="107"/>
      <c r="C69" s="42">
        <v>56</v>
      </c>
      <c r="D69" s="40">
        <v>0</v>
      </c>
      <c r="E69" s="40">
        <v>216908</v>
      </c>
    </row>
    <row r="70" spans="1:5" x14ac:dyDescent="0.2">
      <c r="A70" s="107" t="s">
        <v>183</v>
      </c>
      <c r="B70" s="107"/>
      <c r="C70" s="42">
        <v>57</v>
      </c>
      <c r="D70" s="40">
        <v>0</v>
      </c>
      <c r="E70" s="40">
        <v>0</v>
      </c>
    </row>
    <row r="71" spans="1:5" x14ac:dyDescent="0.2">
      <c r="A71" s="107" t="s">
        <v>184</v>
      </c>
      <c r="B71" s="107"/>
      <c r="C71" s="42">
        <v>58</v>
      </c>
      <c r="D71" s="40">
        <v>33547</v>
      </c>
      <c r="E71" s="40">
        <v>0</v>
      </c>
    </row>
    <row r="72" spans="1:5" x14ac:dyDescent="0.2">
      <c r="A72" s="102" t="s">
        <v>185</v>
      </c>
      <c r="B72" s="102"/>
      <c r="C72" s="43">
        <v>59</v>
      </c>
      <c r="D72" s="41">
        <f>D66+D69+D71</f>
        <v>33547</v>
      </c>
      <c r="E72" s="41">
        <f>E66+E69+E71</f>
        <v>216908</v>
      </c>
    </row>
    <row r="73" spans="1:5" x14ac:dyDescent="0.2">
      <c r="A73" s="102" t="s">
        <v>186</v>
      </c>
      <c r="B73" s="102"/>
      <c r="C73" s="43"/>
      <c r="D73" s="40"/>
      <c r="E73" s="40"/>
    </row>
    <row r="74" spans="1:5" x14ac:dyDescent="0.2">
      <c r="A74" s="103" t="s">
        <v>187</v>
      </c>
      <c r="B74" s="103"/>
      <c r="C74" s="43" t="s">
        <v>12</v>
      </c>
      <c r="D74" s="41">
        <f>IF(D64&gt;D72,D64-D72,)</f>
        <v>1008984</v>
      </c>
      <c r="E74" s="41">
        <f>IF(E64&gt;E72,E64-E72,)</f>
        <v>3608973</v>
      </c>
    </row>
    <row r="75" spans="1:5" x14ac:dyDescent="0.2">
      <c r="A75" s="103" t="s">
        <v>188</v>
      </c>
      <c r="B75" s="103"/>
      <c r="C75" s="43" t="s">
        <v>13</v>
      </c>
      <c r="D75" s="41">
        <f>IF(D72&gt;D64,D72-D64,)</f>
        <v>0</v>
      </c>
      <c r="E75" s="41">
        <f>IF(E72&gt;E64,E72-E64,)</f>
        <v>0</v>
      </c>
    </row>
    <row r="76" spans="1:5" x14ac:dyDescent="0.2">
      <c r="A76" s="99"/>
      <c r="B76" s="100"/>
      <c r="C76" s="77"/>
      <c r="D76" s="41"/>
      <c r="E76" s="41"/>
    </row>
    <row r="77" spans="1:5" x14ac:dyDescent="0.2">
      <c r="A77" s="102" t="s">
        <v>189</v>
      </c>
      <c r="B77" s="102"/>
      <c r="C77" s="43">
        <v>62</v>
      </c>
      <c r="D77" s="72">
        <f>D25+D64</f>
        <v>1042759</v>
      </c>
      <c r="E77" s="72">
        <f>E25+E64</f>
        <v>3826661</v>
      </c>
    </row>
    <row r="78" spans="1:5" x14ac:dyDescent="0.2">
      <c r="A78" s="102" t="s">
        <v>190</v>
      </c>
      <c r="B78" s="102"/>
      <c r="C78" s="43">
        <v>63</v>
      </c>
      <c r="D78" s="72">
        <f>D53+D72</f>
        <v>1132265</v>
      </c>
      <c r="E78" s="72">
        <f>E53+E72</f>
        <v>3108184</v>
      </c>
    </row>
    <row r="79" spans="1:5" x14ac:dyDescent="0.2">
      <c r="A79" s="102" t="s">
        <v>191</v>
      </c>
      <c r="B79" s="102"/>
      <c r="C79" s="43"/>
      <c r="D79" s="40"/>
      <c r="E79" s="40"/>
    </row>
    <row r="80" spans="1:5" x14ac:dyDescent="0.2">
      <c r="A80" s="103" t="s">
        <v>192</v>
      </c>
      <c r="B80" s="103"/>
      <c r="C80" s="43" t="s">
        <v>14</v>
      </c>
      <c r="D80" s="41">
        <f>IF(D77&gt;D78,D77-D78,)</f>
        <v>0</v>
      </c>
      <c r="E80" s="41">
        <f>IF(E77&gt;E78,E77-E78,)</f>
        <v>718477</v>
      </c>
    </row>
    <row r="81" spans="1:5" x14ac:dyDescent="0.2">
      <c r="A81" s="103" t="s">
        <v>193</v>
      </c>
      <c r="B81" s="103"/>
      <c r="C81" s="43" t="s">
        <v>15</v>
      </c>
      <c r="D81" s="41">
        <f>IF(D77&lt;D78,D78-D77,)</f>
        <v>89506</v>
      </c>
      <c r="E81" s="41">
        <f>IF(E77&lt;E78,E78-E77,)</f>
        <v>0</v>
      </c>
    </row>
    <row r="82" spans="1:5" x14ac:dyDescent="0.2">
      <c r="A82" s="103" t="s">
        <v>194</v>
      </c>
      <c r="B82" s="103"/>
      <c r="C82" s="42">
        <v>66</v>
      </c>
      <c r="D82" s="40">
        <v>0</v>
      </c>
      <c r="E82" s="40">
        <v>0</v>
      </c>
    </row>
    <row r="83" spans="1:5" x14ac:dyDescent="0.2">
      <c r="A83" s="103" t="s">
        <v>195</v>
      </c>
      <c r="B83" s="103"/>
      <c r="C83" s="42">
        <v>67</v>
      </c>
      <c r="D83" s="40">
        <v>10240</v>
      </c>
      <c r="E83" s="40">
        <v>103082</v>
      </c>
    </row>
    <row r="84" spans="1:5" x14ac:dyDescent="0.2">
      <c r="A84" s="106" t="s">
        <v>196</v>
      </c>
      <c r="B84" s="106"/>
      <c r="C84" s="43"/>
      <c r="D84" s="40"/>
      <c r="E84" s="40"/>
    </row>
    <row r="85" spans="1:5" x14ac:dyDescent="0.2">
      <c r="A85" s="103" t="s">
        <v>197</v>
      </c>
      <c r="B85" s="103"/>
      <c r="C85" s="43" t="s">
        <v>16</v>
      </c>
      <c r="D85" s="40">
        <v>0</v>
      </c>
      <c r="E85" s="41">
        <f>E80-E83</f>
        <v>615395</v>
      </c>
    </row>
    <row r="86" spans="1:5" x14ac:dyDescent="0.2">
      <c r="A86" s="103" t="s">
        <v>198</v>
      </c>
      <c r="B86" s="103"/>
      <c r="C86" s="43" t="s">
        <v>17</v>
      </c>
      <c r="D86" s="41">
        <f>D81-+D82+D83</f>
        <v>99746</v>
      </c>
      <c r="E86" s="41">
        <v>0</v>
      </c>
    </row>
  </sheetData>
  <mergeCells count="79">
    <mergeCell ref="A86:B86"/>
    <mergeCell ref="A8:B9"/>
    <mergeCell ref="C8:C9"/>
    <mergeCell ref="A81:B81"/>
    <mergeCell ref="A82:B82"/>
    <mergeCell ref="A83:B83"/>
    <mergeCell ref="A84:B84"/>
    <mergeCell ref="A85:B85"/>
    <mergeCell ref="A75:B75"/>
    <mergeCell ref="A77:B77"/>
    <mergeCell ref="A78:B78"/>
    <mergeCell ref="A79:B79"/>
    <mergeCell ref="A80:B80"/>
    <mergeCell ref="A70:B70"/>
    <mergeCell ref="A71:B71"/>
    <mergeCell ref="A72:B72"/>
    <mergeCell ref="A73:B73"/>
    <mergeCell ref="A74:B74"/>
    <mergeCell ref="A66:B66"/>
    <mergeCell ref="A67:B67"/>
    <mergeCell ref="A68:B68"/>
    <mergeCell ref="A69:B69"/>
    <mergeCell ref="A65:B65"/>
    <mergeCell ref="A59:B59"/>
    <mergeCell ref="A60:B60"/>
    <mergeCell ref="A61:B61"/>
    <mergeCell ref="A62:B62"/>
    <mergeCell ref="A63:B63"/>
    <mergeCell ref="A55:B55"/>
    <mergeCell ref="A56:B56"/>
    <mergeCell ref="A57:B57"/>
    <mergeCell ref="A58:B58"/>
    <mergeCell ref="A64:B64"/>
    <mergeCell ref="A50:B50"/>
    <mergeCell ref="A51:B51"/>
    <mergeCell ref="A52:B52"/>
    <mergeCell ref="A53:B53"/>
    <mergeCell ref="A54:B54"/>
    <mergeCell ref="A45:B45"/>
    <mergeCell ref="A46:B46"/>
    <mergeCell ref="A47:B47"/>
    <mergeCell ref="A48:B48"/>
    <mergeCell ref="A49:B49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27:B27"/>
    <mergeCell ref="A28:B28"/>
    <mergeCell ref="A24:B24"/>
    <mergeCell ref="A25:B25"/>
    <mergeCell ref="A29:B29"/>
    <mergeCell ref="A76:B76"/>
    <mergeCell ref="D8:E8"/>
    <mergeCell ref="A10:B10"/>
    <mergeCell ref="A11:B11"/>
    <mergeCell ref="A12:B12"/>
    <mergeCell ref="A13:B13"/>
    <mergeCell ref="A14:B14"/>
    <mergeCell ref="A15:B15"/>
    <mergeCell ref="A16:A17"/>
    <mergeCell ref="A18:B18"/>
    <mergeCell ref="A22:B22"/>
    <mergeCell ref="A23:B23"/>
    <mergeCell ref="A19:B19"/>
    <mergeCell ref="A20:B20"/>
    <mergeCell ref="A21:B21"/>
    <mergeCell ref="A26:B26"/>
  </mergeCells>
  <pageMargins left="0.25" right="0.25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I35"/>
  <sheetViews>
    <sheetView showGridLines="0" zoomScaleNormal="10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H9" sqref="H9"/>
    </sheetView>
  </sheetViews>
  <sheetFormatPr defaultColWidth="8.6640625" defaultRowHeight="10.199999999999999" x14ac:dyDescent="0.2"/>
  <cols>
    <col min="1" max="1" width="35.77734375" style="4" customWidth="1"/>
    <col min="2" max="2" width="11.5546875" style="2" customWidth="1"/>
    <col min="3" max="3" width="12.88671875" style="15" customWidth="1"/>
    <col min="4" max="4" width="13.33203125" style="15" bestFit="1" customWidth="1"/>
    <col min="5" max="5" width="10.88671875" style="15" bestFit="1" customWidth="1"/>
    <col min="6" max="6" width="10.5546875" style="15" customWidth="1"/>
    <col min="7" max="7" width="11.88671875" style="15" customWidth="1"/>
    <col min="8" max="8" width="13.44140625" style="15" bestFit="1" customWidth="1"/>
    <col min="9" max="9" width="12.6640625" style="15" customWidth="1"/>
    <col min="10" max="16384" width="8.6640625" style="2"/>
  </cols>
  <sheetData>
    <row r="1" spans="1:9" x14ac:dyDescent="0.2">
      <c r="A1" s="17" t="str">
        <f>'Balance sheet'!A1</f>
        <v>ROCA INDUSTRY HOLDINGROCK1 SA</v>
      </c>
    </row>
    <row r="2" spans="1:9" x14ac:dyDescent="0.2">
      <c r="A2" s="3" t="str">
        <f>'Balance sheet'!A2</f>
        <v>(all amounts are in lei (“RON”), if not otherwise stated)</v>
      </c>
    </row>
    <row r="3" spans="1:9" s="18" customFormat="1" x14ac:dyDescent="0.2">
      <c r="A3" s="33"/>
      <c r="C3" s="15"/>
      <c r="D3" s="15"/>
      <c r="E3" s="15"/>
      <c r="F3" s="15"/>
      <c r="G3" s="15"/>
      <c r="H3" s="15"/>
      <c r="I3" s="15"/>
    </row>
    <row r="4" spans="1:9" s="18" customFormat="1" x14ac:dyDescent="0.2">
      <c r="A4" s="33"/>
      <c r="C4" s="34" t="s">
        <v>251</v>
      </c>
      <c r="D4" s="35"/>
      <c r="E4" s="15"/>
      <c r="F4" s="15"/>
      <c r="G4" s="15"/>
      <c r="H4" s="15"/>
      <c r="I4" s="15"/>
    </row>
    <row r="5" spans="1:9" s="18" customFormat="1" x14ac:dyDescent="0.2">
      <c r="A5" s="33"/>
      <c r="C5" s="36" t="s">
        <v>256</v>
      </c>
      <c r="D5" s="37"/>
      <c r="E5" s="15"/>
      <c r="F5" s="15"/>
      <c r="G5" s="15"/>
      <c r="H5" s="15"/>
      <c r="I5" s="15"/>
    </row>
    <row r="7" spans="1:9" ht="10.199999999999999" customHeight="1" x14ac:dyDescent="0.2">
      <c r="A7" s="114" t="s">
        <v>22</v>
      </c>
      <c r="B7" s="114"/>
      <c r="C7" s="114" t="s">
        <v>238</v>
      </c>
      <c r="D7" s="118" t="s">
        <v>213</v>
      </c>
      <c r="E7" s="118"/>
      <c r="F7" s="114" t="s">
        <v>214</v>
      </c>
      <c r="G7" s="114"/>
      <c r="H7" s="114" t="s">
        <v>272</v>
      </c>
    </row>
    <row r="8" spans="1:9" ht="20.399999999999999" x14ac:dyDescent="0.2">
      <c r="A8" s="114"/>
      <c r="B8" s="114"/>
      <c r="C8" s="114"/>
      <c r="D8" s="38" t="s">
        <v>215</v>
      </c>
      <c r="E8" s="19" t="s">
        <v>216</v>
      </c>
      <c r="F8" s="19" t="s">
        <v>217</v>
      </c>
      <c r="G8" s="19" t="s">
        <v>216</v>
      </c>
      <c r="H8" s="114"/>
    </row>
    <row r="9" spans="1:9" x14ac:dyDescent="0.2">
      <c r="A9" s="117"/>
      <c r="B9" s="117"/>
      <c r="C9" s="31">
        <v>1</v>
      </c>
      <c r="D9" s="31">
        <v>2</v>
      </c>
      <c r="E9" s="31">
        <v>3</v>
      </c>
      <c r="F9" s="31">
        <v>4</v>
      </c>
      <c r="G9" s="31">
        <v>5</v>
      </c>
      <c r="H9" s="31">
        <v>6</v>
      </c>
    </row>
    <row r="10" spans="1:9" x14ac:dyDescent="0.2">
      <c r="A10" s="117"/>
      <c r="B10" s="117"/>
      <c r="C10" s="29"/>
      <c r="D10" s="31"/>
      <c r="E10" s="31"/>
      <c r="F10" s="31"/>
      <c r="G10" s="31"/>
      <c r="H10" s="29"/>
    </row>
    <row r="11" spans="1:9" ht="13.8" customHeight="1" x14ac:dyDescent="0.2">
      <c r="A11" s="103" t="s">
        <v>218</v>
      </c>
      <c r="B11" s="103"/>
      <c r="C11" s="21">
        <v>176945730</v>
      </c>
      <c r="D11" s="20">
        <v>0</v>
      </c>
      <c r="E11" s="20">
        <v>0</v>
      </c>
      <c r="F11" s="20">
        <v>0</v>
      </c>
      <c r="G11" s="20">
        <v>0</v>
      </c>
      <c r="H11" s="21">
        <f>C11+D11-F11</f>
        <v>176945730</v>
      </c>
    </row>
    <row r="12" spans="1:9" x14ac:dyDescent="0.2">
      <c r="A12" s="103" t="s">
        <v>219</v>
      </c>
      <c r="B12" s="103"/>
      <c r="C12" s="21">
        <v>38</v>
      </c>
      <c r="D12" s="20">
        <v>0</v>
      </c>
      <c r="E12" s="20">
        <v>0</v>
      </c>
      <c r="F12" s="20">
        <v>0</v>
      </c>
      <c r="G12" s="20">
        <v>0</v>
      </c>
      <c r="H12" s="41">
        <f t="shared" ref="H12:H17" si="0">C12+D12-F12</f>
        <v>38</v>
      </c>
    </row>
    <row r="13" spans="1:9" x14ac:dyDescent="0.2">
      <c r="A13" s="104" t="s">
        <v>223</v>
      </c>
      <c r="B13" s="104"/>
      <c r="C13" s="21">
        <v>-1685451</v>
      </c>
      <c r="D13" s="20">
        <v>0</v>
      </c>
      <c r="E13" s="20">
        <v>0</v>
      </c>
      <c r="F13" s="21">
        <v>0</v>
      </c>
      <c r="G13" s="20">
        <v>0</v>
      </c>
      <c r="H13" s="41">
        <f t="shared" si="0"/>
        <v>-1685451</v>
      </c>
    </row>
    <row r="14" spans="1:9" x14ac:dyDescent="0.2">
      <c r="A14" s="103" t="s">
        <v>224</v>
      </c>
      <c r="B14" s="30" t="s">
        <v>115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1">
        <f t="shared" si="0"/>
        <v>0</v>
      </c>
    </row>
    <row r="15" spans="1:9" x14ac:dyDescent="0.2">
      <c r="A15" s="103"/>
      <c r="B15" s="39" t="s">
        <v>126</v>
      </c>
      <c r="C15" s="21">
        <v>-175042</v>
      </c>
      <c r="D15" s="20">
        <f>C17</f>
        <v>-9826503</v>
      </c>
      <c r="E15" s="20">
        <f>D15</f>
        <v>-9826503</v>
      </c>
      <c r="F15" s="48">
        <v>0</v>
      </c>
      <c r="G15" s="48">
        <v>0</v>
      </c>
      <c r="H15" s="41">
        <f t="shared" si="0"/>
        <v>-10001545</v>
      </c>
    </row>
    <row r="16" spans="1:9" x14ac:dyDescent="0.2">
      <c r="A16" s="115" t="s">
        <v>225</v>
      </c>
      <c r="B16" s="39" t="s">
        <v>115</v>
      </c>
      <c r="C16" s="21">
        <v>0</v>
      </c>
      <c r="D16" s="40">
        <v>615395</v>
      </c>
      <c r="E16" s="20">
        <v>0</v>
      </c>
      <c r="F16" s="40">
        <v>0</v>
      </c>
      <c r="G16" s="40">
        <v>0</v>
      </c>
      <c r="H16" s="41">
        <f t="shared" si="0"/>
        <v>615395</v>
      </c>
    </row>
    <row r="17" spans="1:8" x14ac:dyDescent="0.2">
      <c r="A17" s="116"/>
      <c r="B17" s="39" t="s">
        <v>126</v>
      </c>
      <c r="C17" s="21">
        <v>-9826503</v>
      </c>
      <c r="D17" s="40">
        <v>0</v>
      </c>
      <c r="E17" s="40">
        <v>0</v>
      </c>
      <c r="F17" s="20">
        <f>C17</f>
        <v>-9826503</v>
      </c>
      <c r="G17" s="20">
        <f>F17</f>
        <v>-9826503</v>
      </c>
      <c r="H17" s="41">
        <f t="shared" si="0"/>
        <v>0</v>
      </c>
    </row>
    <row r="18" spans="1:8" x14ac:dyDescent="0.2">
      <c r="A18" s="105" t="s">
        <v>226</v>
      </c>
      <c r="B18" s="105"/>
      <c r="C18" s="21">
        <v>165258772</v>
      </c>
      <c r="D18" s="41">
        <f t="shared" ref="D18:H18" si="1">SUM(D11:D17)</f>
        <v>-9211108</v>
      </c>
      <c r="E18" s="41">
        <f t="shared" si="1"/>
        <v>-9826503</v>
      </c>
      <c r="F18" s="41">
        <f t="shared" si="1"/>
        <v>-9826503</v>
      </c>
      <c r="G18" s="41">
        <f t="shared" si="1"/>
        <v>-9826503</v>
      </c>
      <c r="H18" s="41">
        <f t="shared" si="1"/>
        <v>165874167</v>
      </c>
    </row>
    <row r="21" spans="1:8" ht="10.8" customHeight="1" x14ac:dyDescent="0.2">
      <c r="A21" s="114" t="s">
        <v>22</v>
      </c>
      <c r="B21" s="114"/>
      <c r="C21" s="114" t="s">
        <v>212</v>
      </c>
      <c r="D21" s="118" t="s">
        <v>213</v>
      </c>
      <c r="E21" s="118"/>
      <c r="F21" s="114" t="s">
        <v>214</v>
      </c>
      <c r="G21" s="114"/>
      <c r="H21" s="114" t="s">
        <v>260</v>
      </c>
    </row>
    <row r="22" spans="1:8" ht="20.399999999999999" x14ac:dyDescent="0.2">
      <c r="A22" s="114"/>
      <c r="B22" s="114"/>
      <c r="C22" s="114"/>
      <c r="D22" s="80" t="s">
        <v>215</v>
      </c>
      <c r="E22" s="80" t="s">
        <v>216</v>
      </c>
      <c r="F22" s="80" t="s">
        <v>217</v>
      </c>
      <c r="G22" s="80" t="s">
        <v>216</v>
      </c>
      <c r="H22" s="114"/>
    </row>
    <row r="23" spans="1:8" x14ac:dyDescent="0.2">
      <c r="A23" s="117"/>
      <c r="B23" s="117"/>
      <c r="C23" s="81">
        <v>1</v>
      </c>
      <c r="D23" s="81">
        <v>2</v>
      </c>
      <c r="E23" s="81">
        <v>3</v>
      </c>
      <c r="F23" s="81">
        <v>4</v>
      </c>
      <c r="G23" s="81">
        <v>5</v>
      </c>
      <c r="H23" s="81">
        <v>6</v>
      </c>
    </row>
    <row r="24" spans="1:8" x14ac:dyDescent="0.2">
      <c r="A24" s="117"/>
      <c r="B24" s="117"/>
      <c r="C24" s="82"/>
      <c r="D24" s="81"/>
      <c r="E24" s="81"/>
      <c r="F24" s="81"/>
      <c r="G24" s="81"/>
      <c r="H24" s="82"/>
    </row>
    <row r="25" spans="1:8" x14ac:dyDescent="0.2">
      <c r="A25" s="103" t="s">
        <v>218</v>
      </c>
      <c r="B25" s="103"/>
      <c r="C25" s="41">
        <v>176945730</v>
      </c>
      <c r="D25" s="40">
        <v>0</v>
      </c>
      <c r="E25" s="40">
        <v>0</v>
      </c>
      <c r="F25" s="40">
        <v>0</v>
      </c>
      <c r="G25" s="40">
        <v>0</v>
      </c>
      <c r="H25" s="41">
        <v>176945730</v>
      </c>
    </row>
    <row r="26" spans="1:8" x14ac:dyDescent="0.2">
      <c r="A26" s="103" t="s">
        <v>219</v>
      </c>
      <c r="B26" s="103"/>
      <c r="C26" s="41">
        <v>38</v>
      </c>
      <c r="D26" s="40">
        <v>0</v>
      </c>
      <c r="E26" s="40">
        <v>0</v>
      </c>
      <c r="F26" s="40">
        <v>0</v>
      </c>
      <c r="G26" s="40">
        <v>0</v>
      </c>
      <c r="H26" s="41">
        <v>38</v>
      </c>
    </row>
    <row r="27" spans="1:8" x14ac:dyDescent="0.2">
      <c r="A27" s="104" t="s">
        <v>220</v>
      </c>
      <c r="B27" s="104"/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</row>
    <row r="28" spans="1:8" x14ac:dyDescent="0.2">
      <c r="A28" s="104" t="s">
        <v>221</v>
      </c>
      <c r="B28" s="104"/>
      <c r="C28" s="41">
        <v>0</v>
      </c>
      <c r="D28" s="41">
        <v>0</v>
      </c>
      <c r="E28" s="41">
        <v>0</v>
      </c>
      <c r="F28" s="40">
        <v>0</v>
      </c>
      <c r="G28" s="40">
        <v>0</v>
      </c>
      <c r="H28" s="41">
        <v>0</v>
      </c>
    </row>
    <row r="29" spans="1:8" x14ac:dyDescent="0.2">
      <c r="A29" s="104" t="s">
        <v>222</v>
      </c>
      <c r="B29" s="104"/>
      <c r="C29" s="41">
        <v>0</v>
      </c>
      <c r="D29" s="41">
        <v>0</v>
      </c>
      <c r="E29" s="41">
        <v>0</v>
      </c>
      <c r="F29" s="41">
        <v>0</v>
      </c>
      <c r="G29" s="40">
        <v>0</v>
      </c>
      <c r="H29" s="41">
        <v>0</v>
      </c>
    </row>
    <row r="30" spans="1:8" x14ac:dyDescent="0.2">
      <c r="A30" s="104" t="s">
        <v>223</v>
      </c>
      <c r="B30" s="104"/>
      <c r="C30" s="41">
        <v>-1619421</v>
      </c>
      <c r="D30" s="40">
        <v>-44894</v>
      </c>
      <c r="E30" s="40">
        <v>0</v>
      </c>
      <c r="F30" s="41">
        <v>0</v>
      </c>
      <c r="G30" s="40">
        <v>0</v>
      </c>
      <c r="H30" s="41">
        <v>-1664315</v>
      </c>
    </row>
    <row r="31" spans="1:8" x14ac:dyDescent="0.2">
      <c r="A31" s="103" t="s">
        <v>224</v>
      </c>
      <c r="B31" s="79" t="s">
        <v>115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</row>
    <row r="32" spans="1:8" x14ac:dyDescent="0.2">
      <c r="A32" s="103"/>
      <c r="B32" s="79" t="s">
        <v>126</v>
      </c>
      <c r="C32" s="41">
        <v>0</v>
      </c>
      <c r="D32" s="40">
        <v>-175042</v>
      </c>
      <c r="E32" s="40">
        <v>-175042</v>
      </c>
      <c r="F32" s="40">
        <v>0</v>
      </c>
      <c r="G32" s="40">
        <v>0</v>
      </c>
      <c r="H32" s="41">
        <v>-175042</v>
      </c>
    </row>
    <row r="33" spans="1:8" x14ac:dyDescent="0.2">
      <c r="A33" s="115" t="s">
        <v>225</v>
      </c>
      <c r="B33" s="79" t="s">
        <v>115</v>
      </c>
      <c r="C33" s="41">
        <v>0</v>
      </c>
      <c r="D33" s="40">
        <v>0</v>
      </c>
      <c r="E33" s="40">
        <v>0</v>
      </c>
      <c r="F33" s="40">
        <v>0</v>
      </c>
      <c r="G33" s="40">
        <v>0</v>
      </c>
      <c r="H33" s="41">
        <v>0</v>
      </c>
    </row>
    <row r="34" spans="1:8" x14ac:dyDescent="0.2">
      <c r="A34" s="116"/>
      <c r="B34" s="79" t="s">
        <v>126</v>
      </c>
      <c r="C34" s="41">
        <v>-175042</v>
      </c>
      <c r="D34" s="40">
        <v>-99746</v>
      </c>
      <c r="E34" s="40">
        <v>0</v>
      </c>
      <c r="F34" s="40">
        <v>-175042</v>
      </c>
      <c r="G34" s="40">
        <v>-175042</v>
      </c>
      <c r="H34" s="41">
        <v>-99746</v>
      </c>
    </row>
    <row r="35" spans="1:8" x14ac:dyDescent="0.2">
      <c r="A35" s="105" t="s">
        <v>226</v>
      </c>
      <c r="B35" s="105"/>
      <c r="C35" s="41">
        <v>175151305</v>
      </c>
      <c r="D35" s="41">
        <v>-319682</v>
      </c>
      <c r="E35" s="41">
        <v>-175042</v>
      </c>
      <c r="F35" s="41">
        <v>-175042</v>
      </c>
      <c r="G35" s="41">
        <v>-175042</v>
      </c>
      <c r="H35" s="41">
        <v>175006665</v>
      </c>
    </row>
  </sheetData>
  <mergeCells count="29">
    <mergeCell ref="D21:E21"/>
    <mergeCell ref="A31:A32"/>
    <mergeCell ref="A35:B35"/>
    <mergeCell ref="A33:A34"/>
    <mergeCell ref="A30:B30"/>
    <mergeCell ref="A28:B28"/>
    <mergeCell ref="A29:B29"/>
    <mergeCell ref="A27:B27"/>
    <mergeCell ref="H7:H8"/>
    <mergeCell ref="A9:B9"/>
    <mergeCell ref="A10:B10"/>
    <mergeCell ref="A11:B11"/>
    <mergeCell ref="A12:B12"/>
    <mergeCell ref="D7:E7"/>
    <mergeCell ref="F7:G7"/>
    <mergeCell ref="A7:B8"/>
    <mergeCell ref="C7:C8"/>
    <mergeCell ref="A13:B13"/>
    <mergeCell ref="A14:A15"/>
    <mergeCell ref="F21:G21"/>
    <mergeCell ref="H21:H22"/>
    <mergeCell ref="A23:B23"/>
    <mergeCell ref="A24:B24"/>
    <mergeCell ref="A18:B18"/>
    <mergeCell ref="A21:B22"/>
    <mergeCell ref="C21:C22"/>
    <mergeCell ref="A16:A17"/>
    <mergeCell ref="A26:B26"/>
    <mergeCell ref="A25:B25"/>
  </mergeCells>
  <pageMargins left="0.7" right="0.7" top="0.75" bottom="0.75" header="0.3" footer="0.3"/>
  <pageSetup paperSize="9"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E41"/>
  <sheetViews>
    <sheetView showGridLines="0" zoomScaleNormal="100" workbookViewId="0">
      <pane xSplit="1" ySplit="10" topLeftCell="B38" activePane="bottomRight" state="frozen"/>
      <selection pane="topRight" activeCell="B1" sqref="B1"/>
      <selection pane="bottomLeft" activeCell="A11" sqref="A11"/>
      <selection pane="bottomRight"/>
    </sheetView>
  </sheetViews>
  <sheetFormatPr defaultColWidth="37.33203125" defaultRowHeight="10.199999999999999" x14ac:dyDescent="0.2"/>
  <cols>
    <col min="1" max="1" width="47" style="4" customWidth="1"/>
    <col min="2" max="2" width="11.109375" style="50" customWidth="1"/>
    <col min="3" max="3" width="12.77734375" style="50" customWidth="1"/>
    <col min="4" max="4" width="37.33203125" style="51"/>
    <col min="5" max="16384" width="37.33203125" style="2"/>
  </cols>
  <sheetData>
    <row r="1" spans="1:5" x14ac:dyDescent="0.2">
      <c r="A1" s="49" t="str">
        <f>'Balance sheet'!A1</f>
        <v>ROCA INDUSTRY HOLDINGROCK1 SA</v>
      </c>
    </row>
    <row r="2" spans="1:5" x14ac:dyDescent="0.2">
      <c r="A2" s="8" t="str">
        <f>'Balance sheet'!A2</f>
        <v>(all amounts are in lei (“RON”), if not otherwise stated)</v>
      </c>
    </row>
    <row r="4" spans="1:5" s="18" customFormat="1" x14ac:dyDescent="0.2">
      <c r="A4" s="33"/>
      <c r="B4" s="34" t="s">
        <v>261</v>
      </c>
      <c r="C4" s="32"/>
      <c r="D4" s="52"/>
    </row>
    <row r="5" spans="1:5" s="18" customFormat="1" x14ac:dyDescent="0.2">
      <c r="A5" s="33"/>
      <c r="B5" s="36" t="s">
        <v>256</v>
      </c>
      <c r="C5" s="32"/>
      <c r="D5" s="52"/>
    </row>
    <row r="6" spans="1:5" s="18" customFormat="1" x14ac:dyDescent="0.2">
      <c r="A6" s="33"/>
      <c r="B6" s="36"/>
      <c r="C6" s="32"/>
      <c r="D6" s="52"/>
    </row>
    <row r="7" spans="1:5" s="33" customFormat="1" x14ac:dyDescent="0.2"/>
    <row r="8" spans="1:5" s="18" customFormat="1" x14ac:dyDescent="0.2">
      <c r="A8" s="114" t="s">
        <v>22</v>
      </c>
      <c r="B8" s="119" t="s">
        <v>257</v>
      </c>
      <c r="C8" s="119"/>
      <c r="E8" s="71"/>
    </row>
    <row r="9" spans="1:5" s="18" customFormat="1" x14ac:dyDescent="0.2">
      <c r="A9" s="114"/>
      <c r="B9" s="84" t="s">
        <v>262</v>
      </c>
      <c r="C9" s="84" t="s">
        <v>255</v>
      </c>
      <c r="E9" s="71"/>
    </row>
    <row r="10" spans="1:5" x14ac:dyDescent="0.2">
      <c r="A10" s="23" t="s">
        <v>18</v>
      </c>
      <c r="B10" s="85">
        <v>1</v>
      </c>
      <c r="C10" s="85">
        <v>2</v>
      </c>
      <c r="D10" s="2"/>
      <c r="E10" s="71"/>
    </row>
    <row r="11" spans="1:5" x14ac:dyDescent="0.2">
      <c r="A11" s="73" t="s">
        <v>227</v>
      </c>
      <c r="B11" s="41"/>
      <c r="C11" s="41"/>
      <c r="D11" s="2"/>
      <c r="E11" s="71"/>
    </row>
    <row r="12" spans="1:5" x14ac:dyDescent="0.2">
      <c r="A12" s="79" t="s">
        <v>263</v>
      </c>
      <c r="B12" s="40">
        <v>-89506</v>
      </c>
      <c r="C12" s="40">
        <v>615395</v>
      </c>
      <c r="D12" s="2"/>
      <c r="E12" s="71"/>
    </row>
    <row r="13" spans="1:5" x14ac:dyDescent="0.2">
      <c r="A13" s="53" t="s">
        <v>228</v>
      </c>
      <c r="B13" s="40"/>
      <c r="C13" s="40"/>
      <c r="D13" s="2"/>
      <c r="E13" s="71"/>
    </row>
    <row r="14" spans="1:5" x14ac:dyDescent="0.2">
      <c r="A14" s="74" t="s">
        <v>229</v>
      </c>
      <c r="B14" s="40">
        <v>-1008984</v>
      </c>
      <c r="C14" s="40">
        <v>-3608973</v>
      </c>
      <c r="D14" s="2"/>
      <c r="E14" s="71"/>
    </row>
    <row r="15" spans="1:5" x14ac:dyDescent="0.2">
      <c r="A15" s="74" t="s">
        <v>239</v>
      </c>
      <c r="B15" s="40">
        <v>2437</v>
      </c>
      <c r="C15" s="40">
        <v>5444</v>
      </c>
      <c r="D15" s="2"/>
      <c r="E15" s="71"/>
    </row>
    <row r="16" spans="1:5" x14ac:dyDescent="0.2">
      <c r="A16" s="74" t="s">
        <v>240</v>
      </c>
      <c r="B16" s="40">
        <v>0</v>
      </c>
      <c r="C16" s="40">
        <v>103082</v>
      </c>
      <c r="D16" s="2"/>
      <c r="E16" s="71"/>
    </row>
    <row r="17" spans="1:5" ht="20.399999999999999" x14ac:dyDescent="0.2">
      <c r="A17" s="73" t="s">
        <v>264</v>
      </c>
      <c r="B17" s="41">
        <f>SUM(B12:B16)</f>
        <v>-1096053</v>
      </c>
      <c r="C17" s="41">
        <f>SUM(C12:C16)</f>
        <v>-2885052</v>
      </c>
      <c r="D17" s="2"/>
      <c r="E17" s="71"/>
    </row>
    <row r="18" spans="1:5" x14ac:dyDescent="0.2">
      <c r="A18" s="73"/>
      <c r="B18" s="40"/>
      <c r="C18" s="40"/>
      <c r="D18" s="2"/>
      <c r="E18" s="71"/>
    </row>
    <row r="19" spans="1:5" x14ac:dyDescent="0.2">
      <c r="A19" s="73" t="s">
        <v>230</v>
      </c>
      <c r="B19" s="40"/>
      <c r="C19" s="40"/>
      <c r="D19" s="2"/>
      <c r="E19" s="71"/>
    </row>
    <row r="20" spans="1:5" x14ac:dyDescent="0.2">
      <c r="A20" s="79" t="s">
        <v>241</v>
      </c>
      <c r="B20" s="40">
        <v>-615930</v>
      </c>
      <c r="C20" s="40">
        <v>-9611171</v>
      </c>
      <c r="D20" s="2"/>
      <c r="E20" s="71"/>
    </row>
    <row r="21" spans="1:5" x14ac:dyDescent="0.2">
      <c r="A21" s="79" t="s">
        <v>265</v>
      </c>
      <c r="B21" s="40">
        <v>-1758765</v>
      </c>
      <c r="C21" s="40">
        <v>55378314</v>
      </c>
      <c r="D21" s="2"/>
      <c r="E21" s="71"/>
    </row>
    <row r="22" spans="1:5" x14ac:dyDescent="0.2">
      <c r="A22" s="74" t="s">
        <v>231</v>
      </c>
      <c r="B22" s="40">
        <v>-9611</v>
      </c>
      <c r="C22" s="40">
        <v>-114254</v>
      </c>
      <c r="D22" s="2"/>
      <c r="E22" s="71"/>
    </row>
    <row r="23" spans="1:5" x14ac:dyDescent="0.2">
      <c r="A23" s="76" t="s">
        <v>266</v>
      </c>
      <c r="B23" s="41">
        <f>SUM(B17:B22)</f>
        <v>-3480359</v>
      </c>
      <c r="C23" s="41">
        <f>SUM(C17:C22)</f>
        <v>42767837</v>
      </c>
      <c r="D23" s="2"/>
      <c r="E23" s="71"/>
    </row>
    <row r="24" spans="1:5" x14ac:dyDescent="0.2">
      <c r="A24" s="76"/>
      <c r="B24" s="40"/>
      <c r="C24" s="40"/>
      <c r="D24" s="2"/>
      <c r="E24" s="71"/>
    </row>
    <row r="25" spans="1:5" x14ac:dyDescent="0.2">
      <c r="A25" s="76" t="s">
        <v>232</v>
      </c>
      <c r="B25" s="40"/>
      <c r="C25" s="40"/>
      <c r="D25" s="2"/>
      <c r="E25" s="71"/>
    </row>
    <row r="26" spans="1:5" x14ac:dyDescent="0.2">
      <c r="A26" s="75" t="s">
        <v>233</v>
      </c>
      <c r="B26" s="40">
        <v>-27762</v>
      </c>
      <c r="C26" s="40">
        <v>-2419</v>
      </c>
      <c r="D26" s="2"/>
      <c r="E26" s="71"/>
    </row>
    <row r="27" spans="1:5" x14ac:dyDescent="0.2">
      <c r="A27" s="74" t="s">
        <v>234</v>
      </c>
      <c r="B27" s="40">
        <v>-11370370</v>
      </c>
      <c r="C27" s="40">
        <v>-5936280</v>
      </c>
      <c r="D27" s="2"/>
      <c r="E27" s="71"/>
    </row>
    <row r="28" spans="1:5" x14ac:dyDescent="0.2">
      <c r="A28" s="74" t="s">
        <v>242</v>
      </c>
      <c r="B28" s="40">
        <v>0</v>
      </c>
      <c r="C28" s="40">
        <v>9884750</v>
      </c>
      <c r="D28" s="2"/>
      <c r="E28" s="71"/>
    </row>
    <row r="29" spans="1:5" x14ac:dyDescent="0.2">
      <c r="A29" s="74" t="s">
        <v>267</v>
      </c>
      <c r="B29" s="40">
        <v>-24381340</v>
      </c>
      <c r="C29" s="40">
        <v>-45750989</v>
      </c>
      <c r="D29" s="2"/>
      <c r="E29" s="71"/>
    </row>
    <row r="30" spans="1:5" x14ac:dyDescent="0.2">
      <c r="A30" s="74" t="s">
        <v>268</v>
      </c>
      <c r="B30" s="40">
        <v>230141</v>
      </c>
      <c r="C30" s="40">
        <f>465355-20</f>
        <v>465335</v>
      </c>
      <c r="D30" s="2"/>
      <c r="E30" s="71"/>
    </row>
    <row r="31" spans="1:5" x14ac:dyDescent="0.2">
      <c r="A31" s="73" t="s">
        <v>235</v>
      </c>
      <c r="B31" s="41">
        <f>SUM(B26:B30)</f>
        <v>-35549331</v>
      </c>
      <c r="C31" s="41">
        <f>SUM(C26:C30)</f>
        <v>-41339603</v>
      </c>
      <c r="D31" s="2"/>
      <c r="E31" s="71"/>
    </row>
    <row r="32" spans="1:5" x14ac:dyDescent="0.2">
      <c r="A32" s="76"/>
      <c r="B32" s="40"/>
      <c r="C32" s="40"/>
      <c r="D32" s="2"/>
      <c r="E32" s="71"/>
    </row>
    <row r="33" spans="1:5" x14ac:dyDescent="0.2">
      <c r="A33" s="76" t="s">
        <v>244</v>
      </c>
      <c r="B33" s="40"/>
      <c r="C33" s="40"/>
      <c r="D33" s="2"/>
      <c r="E33" s="71"/>
    </row>
    <row r="34" spans="1:5" x14ac:dyDescent="0.2">
      <c r="A34" s="75" t="s">
        <v>243</v>
      </c>
      <c r="B34" s="40">
        <v>0</v>
      </c>
      <c r="C34" s="40">
        <v>3177019</v>
      </c>
      <c r="D34" s="2"/>
    </row>
    <row r="35" spans="1:5" x14ac:dyDescent="0.2">
      <c r="A35" s="75" t="s">
        <v>245</v>
      </c>
      <c r="B35" s="40">
        <v>0</v>
      </c>
      <c r="C35" s="40">
        <v>4949100</v>
      </c>
      <c r="D35" s="2"/>
    </row>
    <row r="36" spans="1:5" x14ac:dyDescent="0.2">
      <c r="A36" s="76" t="s">
        <v>246</v>
      </c>
      <c r="B36" s="41">
        <f>SUM(B34:B35)</f>
        <v>0</v>
      </c>
      <c r="C36" s="41">
        <f>SUM(C34:C35)</f>
        <v>8126119</v>
      </c>
      <c r="D36" s="2"/>
    </row>
    <row r="37" spans="1:5" x14ac:dyDescent="0.2">
      <c r="A37" s="76"/>
      <c r="B37" s="40"/>
      <c r="C37" s="40"/>
      <c r="D37" s="2"/>
    </row>
    <row r="38" spans="1:5" x14ac:dyDescent="0.2">
      <c r="A38" s="73" t="s">
        <v>269</v>
      </c>
      <c r="B38" s="41">
        <f>B23+B31+B36</f>
        <v>-39029690</v>
      </c>
      <c r="C38" s="41">
        <f>C23+C31+C36</f>
        <v>9554353</v>
      </c>
      <c r="D38" s="2"/>
    </row>
    <row r="39" spans="1:5" x14ac:dyDescent="0.2">
      <c r="A39" s="76" t="s">
        <v>270</v>
      </c>
      <c r="B39" s="41">
        <v>74391333</v>
      </c>
      <c r="C39" s="41">
        <v>2034347</v>
      </c>
    </row>
    <row r="40" spans="1:5" x14ac:dyDescent="0.2">
      <c r="A40" s="74"/>
      <c r="B40" s="40"/>
      <c r="C40" s="40"/>
    </row>
    <row r="41" spans="1:5" x14ac:dyDescent="0.2">
      <c r="A41" s="76" t="s">
        <v>271</v>
      </c>
      <c r="B41" s="41">
        <f>SUM(B38:B39)</f>
        <v>35361643</v>
      </c>
      <c r="C41" s="41">
        <f>SUM(C38:C39)</f>
        <v>11588700</v>
      </c>
    </row>
  </sheetData>
  <mergeCells count="2">
    <mergeCell ref="A8:A9"/>
    <mergeCell ref="B8:C8"/>
  </mergeCells>
  <pageMargins left="0.7" right="0.7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2ce22-4058-446f-8224-76950719bb04">
      <Terms xmlns="http://schemas.microsoft.com/office/infopath/2007/PartnerControls"/>
    </lcf76f155ced4ddcb4097134ff3c332f>
    <TaxCatchAll xmlns="a48bff6a-0b0a-43f3-adf4-e4befa145a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EAD8A47D2B342AE831FB2163B5A40" ma:contentTypeVersion="17" ma:contentTypeDescription="Create a new document." ma:contentTypeScope="" ma:versionID="c4489443ac17ad69f0d81d3d89d12865">
  <xsd:schema xmlns:xsd="http://www.w3.org/2001/XMLSchema" xmlns:xs="http://www.w3.org/2001/XMLSchema" xmlns:p="http://schemas.microsoft.com/office/2006/metadata/properties" xmlns:ns2="cfc2ce22-4058-446f-8224-76950719bb04" xmlns:ns3="a48bff6a-0b0a-43f3-adf4-e4befa145a1a" targetNamespace="http://schemas.microsoft.com/office/2006/metadata/properties" ma:root="true" ma:fieldsID="7f45ceebb062a2a489a24318406d41fc" ns2:_="" ns3:_="">
    <xsd:import namespace="cfc2ce22-4058-446f-8224-76950719bb04"/>
    <xsd:import namespace="a48bff6a-0b0a-43f3-adf4-e4befa145a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2ce22-4058-446f-8224-76950719b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f86af2-9b22-4453-832f-5e0d4979a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bff6a-0b0a-43f3-adf4-e4befa145a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707453-a8e3-44a2-878f-fcc497bee69f}" ma:internalName="TaxCatchAll" ma:showField="CatchAllData" ma:web="a48bff6a-0b0a-43f3-adf4-e4befa145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50EA0B-E4F6-4404-8287-6184061C143E}">
  <ds:schemaRefs>
    <ds:schemaRef ds:uri="http://schemas.microsoft.com/office/2006/metadata/properties"/>
    <ds:schemaRef ds:uri="http://schemas.microsoft.com/office/infopath/2007/PartnerControls"/>
    <ds:schemaRef ds:uri="cfc2ce22-4058-446f-8224-76950719bb04"/>
    <ds:schemaRef ds:uri="a48bff6a-0b0a-43f3-adf4-e4befa145a1a"/>
  </ds:schemaRefs>
</ds:datastoreItem>
</file>

<file path=customXml/itemProps2.xml><?xml version="1.0" encoding="utf-8"?>
<ds:datastoreItem xmlns:ds="http://schemas.openxmlformats.org/officeDocument/2006/customXml" ds:itemID="{3823500C-D9C2-4473-B708-49CAC52EDB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2ce22-4058-446f-8224-76950719bb04"/>
    <ds:schemaRef ds:uri="a48bff6a-0b0a-43f3-adf4-e4befa145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F90CD1-1C7C-4E48-B388-970B0DB324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Index</vt:lpstr>
      <vt:lpstr>Balance sheet</vt:lpstr>
      <vt:lpstr>Profit&amp;Loss account</vt:lpstr>
      <vt:lpstr>SOCE</vt:lpstr>
      <vt:lpstr>Cash flow</vt:lpstr>
      <vt:lpstr>'Profit&amp;Loss account'!_Hlk255979693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Ghita</dc:creator>
  <cp:lastModifiedBy>Raluca Ghita</cp:lastModifiedBy>
  <cp:lastPrinted>2022-08-18T08:39:28Z</cp:lastPrinted>
  <dcterms:created xsi:type="dcterms:W3CDTF">2019-08-07T10:12:29Z</dcterms:created>
  <dcterms:modified xsi:type="dcterms:W3CDTF">2023-12-05T11:38:33Z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0x010100C56EAD8A47D2B342AE831FB2163B5A40</vt:lpwstr>
  </property>
  <property fmtid="{D5CDD505-2E9C-101B-9397-08002B2CF9AE}" pid="3" name="MediaServiceImageTags">
    <vt:lpwstr/>
  </property>
</Properties>
</file>